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 yWindow="36" windowWidth="15516" windowHeight="8292" firstSheet="2" activeTab="2"/>
  </bookViews>
  <sheets>
    <sheet name="Staff" sheetId="2" state="hidden" r:id="rId1"/>
    <sheet name="Council" sheetId="1" state="hidden" r:id="rId2"/>
    <sheet name="Roll Up" sheetId="3" r:id="rId3"/>
    <sheet name="Council v2" sheetId="4" state="hidden" r:id="rId4"/>
    <sheet name="Employees" sheetId="5" r:id="rId5"/>
    <sheet name="Parks" sheetId="6" r:id="rId6"/>
    <sheet name="Fees" sheetId="8" r:id="rId7"/>
    <sheet name="Public Safety" sheetId="7" r:id="rId8"/>
    <sheet name="Utilities" sheetId="9" r:id="rId9"/>
    <sheet name="Financial Policy" sheetId="10" r:id="rId10"/>
    <sheet name="QoL" sheetId="11" r:id="rId11"/>
    <sheet name="ED" sheetId="12" r:id="rId12"/>
    <sheet name="HHS" sheetId="13" r:id="rId13"/>
  </sheets>
  <externalReferences>
    <externalReference r:id="rId14"/>
  </externalReferences>
  <definedNames>
    <definedName name="_xlnm.Criteria" localSheetId="1">Council!$3:$3</definedName>
    <definedName name="_xlnm.Criteria" localSheetId="3">'Council v2'!$4:$4</definedName>
    <definedName name="_xlnm.Criteria" localSheetId="11">ED!$4:$4</definedName>
    <definedName name="_xlnm.Criteria" localSheetId="4">Employees!$4:$4</definedName>
    <definedName name="_xlnm.Criteria" localSheetId="6">Fees!$4:$4</definedName>
    <definedName name="_xlnm.Criteria" localSheetId="9">'Financial Policy'!$4:$4</definedName>
    <definedName name="_xlnm.Criteria" localSheetId="12">HHS!$4:$4</definedName>
    <definedName name="_xlnm.Criteria" localSheetId="5">Parks!$4:$4</definedName>
    <definedName name="_xlnm.Criteria" localSheetId="7">'Public Safety'!$4:$4</definedName>
    <definedName name="_xlnm.Criteria" localSheetId="10">QoL!$4:$4</definedName>
    <definedName name="_xlnm.Criteria" localSheetId="8">Utilities!$4:$4</definedName>
    <definedName name="_xlnm.Print_Area" localSheetId="1">Council!$A$1:$O$181</definedName>
    <definedName name="_xlnm.Print_Area" localSheetId="3">'Council v2'!$A$1:$O$158</definedName>
    <definedName name="_xlnm.Print_Area" localSheetId="11">ED!$A$1:$N$29</definedName>
    <definedName name="_xlnm.Print_Area" localSheetId="4">Employees!$A$1:$N$28</definedName>
    <definedName name="_xlnm.Print_Area" localSheetId="6">Fees!$A$1:$N$21</definedName>
    <definedName name="_xlnm.Print_Area" localSheetId="9">'Financial Policy'!$A$1:$N$32</definedName>
    <definedName name="_xlnm.Print_Area" localSheetId="12">HHS!$A$1:$N$28</definedName>
    <definedName name="_xlnm.Print_Area" localSheetId="5">Parks!$A$1:$N$39</definedName>
    <definedName name="_xlnm.Print_Area" localSheetId="7">'Public Safety'!$A$1:$N$32</definedName>
    <definedName name="_xlnm.Print_Area" localSheetId="10">QoL!$A$1:$N$41</definedName>
    <definedName name="_xlnm.Print_Area" localSheetId="0">Staff!$A$1:$H$62</definedName>
    <definedName name="_xlnm.Print_Area" localSheetId="8">Utilities!$A$1:$N$27</definedName>
    <definedName name="_xlnm.Print_Titles" localSheetId="1">Council!$1:$3</definedName>
    <definedName name="_xlnm.Print_Titles" localSheetId="3">'Council v2'!$1:$4</definedName>
    <definedName name="_xlnm.Print_Titles" localSheetId="11">ED!$1:$4</definedName>
    <definedName name="_xlnm.Print_Titles" localSheetId="4">Employees!$1:$4</definedName>
    <definedName name="_xlnm.Print_Titles" localSheetId="6">Fees!$1:$4</definedName>
    <definedName name="_xlnm.Print_Titles" localSheetId="9">'Financial Policy'!$1:$4</definedName>
    <definedName name="_xlnm.Print_Titles" localSheetId="12">HHS!$1:$4</definedName>
    <definedName name="_xlnm.Print_Titles" localSheetId="5">Parks!$1:$4</definedName>
    <definedName name="_xlnm.Print_Titles" localSheetId="7">'Public Safety'!$1:$4</definedName>
    <definedName name="_xlnm.Print_Titles" localSheetId="10">QoL!$1:$4</definedName>
    <definedName name="_xlnm.Print_Titles" localSheetId="0">Staff!$1:$4</definedName>
    <definedName name="_xlnm.Print_Titles" localSheetId="8">Utilities!$1:$4</definedName>
  </definedNames>
  <calcPr calcId="145621" concurrentCalc="0"/>
</workbook>
</file>

<file path=xl/calcChain.xml><?xml version="1.0" encoding="utf-8"?>
<calcChain xmlns="http://schemas.openxmlformats.org/spreadsheetml/2006/main">
  <c r="M32" i="3" l="1"/>
  <c r="N39" i="6"/>
  <c r="M33" i="3"/>
  <c r="N21" i="8"/>
  <c r="M34" i="3"/>
  <c r="N32" i="7"/>
  <c r="M35" i="3"/>
  <c r="N27" i="9"/>
  <c r="M36" i="3"/>
  <c r="N32" i="10"/>
  <c r="M37" i="3"/>
  <c r="N41" i="11"/>
  <c r="M38" i="3"/>
  <c r="N29" i="12"/>
  <c r="M39" i="3"/>
  <c r="N28" i="13"/>
  <c r="M40" i="3"/>
  <c r="M42" i="3"/>
  <c r="N24" i="5"/>
  <c r="M18" i="3"/>
  <c r="N34" i="6"/>
  <c r="M19" i="3"/>
  <c r="N12" i="8"/>
  <c r="M20" i="3"/>
  <c r="N27" i="7"/>
  <c r="M21" i="3"/>
  <c r="BZ112" i="1"/>
  <c r="BZ113" i="1"/>
  <c r="BZ114" i="1"/>
  <c r="BZ115" i="1"/>
  <c r="BZ116" i="1"/>
  <c r="BZ118" i="1"/>
  <c r="BZ119" i="1"/>
  <c r="BZ120" i="1"/>
  <c r="BZ121" i="1"/>
  <c r="BZ122" i="1"/>
  <c r="BZ123" i="1"/>
  <c r="BZ124" i="1"/>
  <c r="BZ125" i="1"/>
  <c r="BZ126" i="1"/>
  <c r="BZ127" i="1"/>
  <c r="BZ128" i="1"/>
  <c r="BZ129" i="1"/>
  <c r="BZ130" i="1"/>
  <c r="BZ131" i="1"/>
  <c r="BZ132" i="1"/>
  <c r="BZ133" i="1"/>
  <c r="BZ134" i="1"/>
  <c r="BZ135" i="1"/>
  <c r="BZ136" i="1"/>
  <c r="BZ137" i="1"/>
  <c r="BZ138" i="1"/>
  <c r="BZ139" i="1"/>
  <c r="BZ141" i="1"/>
  <c r="BZ142" i="1"/>
  <c r="BZ143" i="1"/>
  <c r="BZ144" i="1"/>
  <c r="BZ145" i="1"/>
  <c r="BZ146" i="1"/>
  <c r="BZ147" i="1"/>
  <c r="BZ148" i="1"/>
  <c r="BZ149" i="1"/>
  <c r="BZ150" i="1"/>
  <c r="BZ151" i="1"/>
  <c r="M22" i="3"/>
  <c r="N21" i="10"/>
  <c r="M23" i="3"/>
  <c r="N36" i="11"/>
  <c r="M24" i="3"/>
  <c r="N24" i="12"/>
  <c r="M25" i="3"/>
  <c r="N23" i="13"/>
  <c r="M26" i="3"/>
  <c r="M28" i="3"/>
  <c r="N12" i="5"/>
  <c r="M4" i="3"/>
  <c r="N27" i="6"/>
  <c r="M5" i="3"/>
  <c r="M6" i="3"/>
  <c r="N17" i="7"/>
  <c r="M7" i="3"/>
  <c r="N7" i="9"/>
  <c r="M8" i="3"/>
  <c r="N9" i="10"/>
  <c r="M9" i="3"/>
  <c r="N30" i="11"/>
  <c r="M10" i="3"/>
  <c r="N12" i="12"/>
  <c r="M11" i="3"/>
  <c r="N17" i="13"/>
  <c r="M12" i="3"/>
  <c r="M14" i="3"/>
  <c r="M44" i="3"/>
  <c r="K28" i="13"/>
  <c r="J40" i="3"/>
  <c r="L28" i="13"/>
  <c r="K40" i="3"/>
  <c r="M28" i="13"/>
  <c r="L40" i="3"/>
  <c r="J28" i="13"/>
  <c r="I40" i="3"/>
  <c r="K29" i="12"/>
  <c r="J39" i="3"/>
  <c r="L29" i="12"/>
  <c r="K39" i="3"/>
  <c r="M29" i="12"/>
  <c r="L39" i="3"/>
  <c r="J29" i="12"/>
  <c r="I39" i="3"/>
  <c r="K41" i="11"/>
  <c r="J38" i="3"/>
  <c r="L41" i="11"/>
  <c r="K38" i="3"/>
  <c r="M41" i="11"/>
  <c r="L38" i="3"/>
  <c r="K30" i="10"/>
  <c r="K32" i="10"/>
  <c r="J37" i="3"/>
  <c r="L32" i="10"/>
  <c r="K37" i="3"/>
  <c r="M32" i="10"/>
  <c r="L37" i="3"/>
  <c r="K27" i="9"/>
  <c r="J36" i="3"/>
  <c r="L27" i="9"/>
  <c r="K36" i="3"/>
  <c r="M27" i="9"/>
  <c r="L36" i="3"/>
  <c r="K32" i="7"/>
  <c r="J35" i="3"/>
  <c r="L32" i="7"/>
  <c r="K35" i="3"/>
  <c r="M32" i="7"/>
  <c r="L35" i="3"/>
  <c r="K21" i="8"/>
  <c r="J34" i="3"/>
  <c r="L17" i="8"/>
  <c r="L21" i="8"/>
  <c r="K34" i="3"/>
  <c r="M21" i="8"/>
  <c r="L34" i="3"/>
  <c r="K39" i="6"/>
  <c r="J33" i="3"/>
  <c r="L39" i="6"/>
  <c r="K33" i="3"/>
  <c r="M39" i="6"/>
  <c r="L33" i="3"/>
  <c r="J39" i="6"/>
  <c r="I33" i="3"/>
  <c r="J32" i="3"/>
  <c r="K32" i="3"/>
  <c r="L32" i="3"/>
  <c r="I32" i="3"/>
  <c r="K24" i="5"/>
  <c r="J18" i="3"/>
  <c r="K34" i="6"/>
  <c r="J19" i="3"/>
  <c r="K12" i="8"/>
  <c r="J20" i="3"/>
  <c r="K27" i="7"/>
  <c r="J21" i="3"/>
  <c r="K18" i="9"/>
  <c r="J22" i="3"/>
  <c r="K21" i="10"/>
  <c r="J23" i="3"/>
  <c r="K36" i="11"/>
  <c r="J24" i="3"/>
  <c r="K24" i="12"/>
  <c r="J25" i="3"/>
  <c r="K23" i="13"/>
  <c r="J26" i="3"/>
  <c r="J28" i="3"/>
  <c r="L24" i="5"/>
  <c r="K18" i="3"/>
  <c r="L34" i="6"/>
  <c r="K19" i="3"/>
  <c r="L12" i="8"/>
  <c r="K20" i="3"/>
  <c r="L27" i="7"/>
  <c r="K21" i="3"/>
  <c r="L18" i="9"/>
  <c r="K22" i="3"/>
  <c r="L21" i="10"/>
  <c r="K23" i="3"/>
  <c r="L36" i="11"/>
  <c r="K24" i="3"/>
  <c r="L24" i="12"/>
  <c r="K25" i="3"/>
  <c r="L23" i="13"/>
  <c r="K26" i="3"/>
  <c r="K28" i="3"/>
  <c r="M24" i="5"/>
  <c r="L18" i="3"/>
  <c r="M34" i="6"/>
  <c r="L19" i="3"/>
  <c r="M12" i="8"/>
  <c r="L20" i="3"/>
  <c r="M27" i="7"/>
  <c r="L21" i="3"/>
  <c r="M18" i="9"/>
  <c r="L22" i="3"/>
  <c r="M21" i="10"/>
  <c r="L23" i="3"/>
  <c r="M36" i="11"/>
  <c r="L24" i="3"/>
  <c r="M24" i="12"/>
  <c r="L25" i="3"/>
  <c r="M23" i="13"/>
  <c r="L26" i="3"/>
  <c r="L28" i="3"/>
  <c r="K12" i="5"/>
  <c r="J4" i="3"/>
  <c r="K27" i="6"/>
  <c r="J5" i="3"/>
  <c r="J6" i="3"/>
  <c r="K17" i="7"/>
  <c r="J7" i="3"/>
  <c r="K7" i="9"/>
  <c r="J8" i="3"/>
  <c r="K9" i="10"/>
  <c r="J9" i="3"/>
  <c r="K30" i="11"/>
  <c r="J10" i="3"/>
  <c r="K12" i="12"/>
  <c r="J11" i="3"/>
  <c r="K8" i="13"/>
  <c r="K10" i="13"/>
  <c r="K17" i="13"/>
  <c r="J12" i="3"/>
  <c r="J14" i="3"/>
  <c r="L12" i="5"/>
  <c r="K4" i="3"/>
  <c r="L27" i="6"/>
  <c r="K5" i="3"/>
  <c r="K6" i="3"/>
  <c r="L6" i="7"/>
  <c r="L8" i="7"/>
  <c r="L17" i="7"/>
  <c r="K7" i="3"/>
  <c r="L7" i="9"/>
  <c r="K8" i="3"/>
  <c r="L9" i="10"/>
  <c r="K9" i="3"/>
  <c r="L30" i="11"/>
  <c r="K10" i="3"/>
  <c r="L7" i="12"/>
  <c r="L12" i="12"/>
  <c r="K11" i="3"/>
  <c r="L17" i="13"/>
  <c r="K12" i="3"/>
  <c r="K14" i="3"/>
  <c r="M12" i="5"/>
  <c r="L4" i="3"/>
  <c r="M27" i="6"/>
  <c r="L5" i="3"/>
  <c r="L6" i="3"/>
  <c r="M17" i="7"/>
  <c r="L7" i="3"/>
  <c r="M7" i="9"/>
  <c r="L8" i="3"/>
  <c r="M9" i="10"/>
  <c r="L9" i="3"/>
  <c r="M30" i="11"/>
  <c r="L10" i="3"/>
  <c r="M7" i="12"/>
  <c r="M12" i="12"/>
  <c r="L11" i="3"/>
  <c r="M17" i="13"/>
  <c r="L12" i="3"/>
  <c r="L14" i="3"/>
  <c r="L42" i="3"/>
  <c r="L44" i="3"/>
  <c r="J27" i="6"/>
  <c r="I5" i="3"/>
  <c r="J17" i="7"/>
  <c r="I7" i="3"/>
  <c r="J12" i="12"/>
  <c r="I11" i="3"/>
  <c r="J12" i="5"/>
  <c r="I4" i="3"/>
  <c r="I6" i="3"/>
  <c r="J7" i="9"/>
  <c r="I8" i="3"/>
  <c r="J9" i="10"/>
  <c r="I9" i="3"/>
  <c r="J30" i="11"/>
  <c r="I10" i="3"/>
  <c r="J17" i="13"/>
  <c r="I12" i="3"/>
  <c r="I14" i="3"/>
  <c r="J21" i="10"/>
  <c r="I23" i="3"/>
  <c r="J24" i="5"/>
  <c r="I18" i="3"/>
  <c r="J34" i="6"/>
  <c r="I19" i="3"/>
  <c r="J12" i="8"/>
  <c r="I20" i="3"/>
  <c r="J27" i="7"/>
  <c r="I21" i="3"/>
  <c r="J18" i="9"/>
  <c r="I22" i="3"/>
  <c r="J36" i="11"/>
  <c r="I24" i="3"/>
  <c r="J24" i="12"/>
  <c r="I25" i="3"/>
  <c r="J23" i="13"/>
  <c r="I26" i="3"/>
  <c r="I28" i="3"/>
  <c r="J21" i="8"/>
  <c r="I34" i="3"/>
  <c r="J32" i="7"/>
  <c r="I35" i="3"/>
  <c r="J27" i="9"/>
  <c r="I36" i="3"/>
  <c r="J32" i="10"/>
  <c r="I37" i="3"/>
  <c r="J41" i="11"/>
  <c r="I38" i="3"/>
  <c r="I42" i="3"/>
  <c r="I44" i="3"/>
  <c r="E28" i="2"/>
  <c r="E44" i="2"/>
  <c r="E47" i="2"/>
  <c r="E60" i="2"/>
  <c r="E62" i="2"/>
  <c r="J41" i="3"/>
  <c r="J42" i="3"/>
  <c r="J44" i="3"/>
  <c r="F28" i="2"/>
  <c r="F44" i="2"/>
  <c r="F60" i="2"/>
  <c r="F62" i="2"/>
  <c r="K41" i="3"/>
  <c r="K42" i="3"/>
  <c r="K44" i="3"/>
  <c r="C41" i="3"/>
  <c r="D41" i="3"/>
  <c r="D12" i="5"/>
  <c r="E12" i="5"/>
  <c r="F12" i="5"/>
  <c r="G12" i="5"/>
  <c r="H12" i="5"/>
  <c r="G17" i="5"/>
  <c r="G19" i="5"/>
  <c r="G20" i="5"/>
  <c r="F21" i="5"/>
  <c r="G21" i="5"/>
  <c r="D24" i="5"/>
  <c r="E24" i="5"/>
  <c r="F24" i="5"/>
  <c r="G24" i="5"/>
  <c r="H24" i="5"/>
  <c r="F8" i="13"/>
  <c r="G9" i="13"/>
  <c r="F10" i="13"/>
  <c r="D17" i="13"/>
  <c r="E17" i="13"/>
  <c r="F17" i="13"/>
  <c r="G17" i="13"/>
  <c r="H17" i="13"/>
  <c r="D23" i="13"/>
  <c r="E23" i="13"/>
  <c r="F23" i="13"/>
  <c r="G23" i="13"/>
  <c r="H23" i="13"/>
  <c r="D28" i="13"/>
  <c r="E28" i="13"/>
  <c r="F28" i="13"/>
  <c r="G28" i="13"/>
  <c r="H28" i="13"/>
  <c r="F7" i="12"/>
  <c r="G7" i="12"/>
  <c r="F9" i="12"/>
  <c r="G9" i="12"/>
  <c r="D12" i="12"/>
  <c r="E12" i="12"/>
  <c r="F12" i="12"/>
  <c r="G12" i="12"/>
  <c r="H12" i="12"/>
  <c r="F17" i="12"/>
  <c r="F19" i="12"/>
  <c r="G19" i="12"/>
  <c r="G21" i="12"/>
  <c r="F21" i="12"/>
  <c r="F22" i="12"/>
  <c r="G22" i="12"/>
  <c r="D24" i="12"/>
  <c r="E24" i="12"/>
  <c r="F24" i="12"/>
  <c r="G24" i="12"/>
  <c r="H24" i="12"/>
  <c r="D29" i="12"/>
  <c r="E29" i="12"/>
  <c r="F29" i="12"/>
  <c r="G29" i="12"/>
  <c r="H29" i="12"/>
  <c r="F25" i="11"/>
  <c r="G25" i="11"/>
  <c r="D30" i="11"/>
  <c r="E30" i="11"/>
  <c r="F30" i="11"/>
  <c r="G30" i="11"/>
  <c r="H30" i="11"/>
  <c r="D36" i="11"/>
  <c r="E36" i="11"/>
  <c r="F36" i="11"/>
  <c r="G36" i="11"/>
  <c r="H36" i="11"/>
  <c r="D41" i="11"/>
  <c r="E41" i="11"/>
  <c r="F41" i="11"/>
  <c r="G41" i="11"/>
  <c r="H41" i="11"/>
  <c r="D9" i="10"/>
  <c r="E9" i="10"/>
  <c r="F9" i="10"/>
  <c r="G9" i="10"/>
  <c r="H9" i="10"/>
  <c r="D14" i="10"/>
  <c r="G16" i="10"/>
  <c r="D21" i="10"/>
  <c r="E21" i="10"/>
  <c r="F21" i="10"/>
  <c r="G21" i="10"/>
  <c r="H21" i="10"/>
  <c r="F26" i="10"/>
  <c r="F27" i="10"/>
  <c r="E29" i="10"/>
  <c r="E30" i="10"/>
  <c r="D32" i="10"/>
  <c r="E32" i="10"/>
  <c r="F32" i="10"/>
  <c r="G32" i="10"/>
  <c r="H32" i="10"/>
  <c r="D7" i="9"/>
  <c r="E7" i="9"/>
  <c r="F7" i="9"/>
  <c r="G7" i="9"/>
  <c r="H7" i="9"/>
  <c r="D18" i="9"/>
  <c r="E18" i="9"/>
  <c r="F18" i="9"/>
  <c r="G18" i="9"/>
  <c r="H18" i="9"/>
  <c r="N18" i="9"/>
  <c r="G24" i="9"/>
  <c r="D27" i="9"/>
  <c r="E27" i="9"/>
  <c r="F27" i="9"/>
  <c r="G27" i="9"/>
  <c r="H27" i="9"/>
  <c r="D12" i="8"/>
  <c r="E12" i="8"/>
  <c r="F12" i="8"/>
  <c r="G12" i="8"/>
  <c r="H12" i="8"/>
  <c r="G19" i="8"/>
  <c r="D21" i="8"/>
  <c r="E21" i="8"/>
  <c r="F21" i="8"/>
  <c r="G21" i="8"/>
  <c r="H21" i="8"/>
  <c r="F6" i="7"/>
  <c r="F8" i="7"/>
  <c r="E9" i="7"/>
  <c r="D9" i="7"/>
  <c r="F9" i="7"/>
  <c r="D17" i="7"/>
  <c r="E17" i="7"/>
  <c r="F17" i="7"/>
  <c r="G17" i="7"/>
  <c r="H17" i="7"/>
  <c r="E22" i="7"/>
  <c r="D27" i="7"/>
  <c r="E27" i="7"/>
  <c r="F27" i="7"/>
  <c r="G27" i="7"/>
  <c r="H27" i="7"/>
  <c r="D32" i="7"/>
  <c r="E32" i="7"/>
  <c r="F32" i="7"/>
  <c r="G32" i="7"/>
  <c r="H32" i="7"/>
  <c r="D11" i="6"/>
  <c r="D27" i="6"/>
  <c r="E27" i="6"/>
  <c r="F27" i="6"/>
  <c r="G27" i="6"/>
  <c r="H27" i="6"/>
  <c r="D34" i="6"/>
  <c r="E34" i="6"/>
  <c r="F34" i="6"/>
  <c r="G34" i="6"/>
  <c r="H34" i="6"/>
  <c r="D39" i="6"/>
  <c r="E39" i="6"/>
  <c r="F39" i="6"/>
  <c r="G39" i="6"/>
  <c r="H39" i="6"/>
  <c r="M139" i="4"/>
  <c r="K53" i="4"/>
  <c r="L30" i="4"/>
  <c r="L15" i="4"/>
  <c r="N7" i="4"/>
  <c r="M7" i="4"/>
  <c r="O158" i="4"/>
  <c r="N158" i="4"/>
  <c r="M158" i="4"/>
  <c r="L150" i="4"/>
  <c r="L158" i="4"/>
  <c r="K158" i="4"/>
  <c r="O132" i="4"/>
  <c r="N132" i="4"/>
  <c r="M132" i="4"/>
  <c r="L114" i="4"/>
  <c r="L132" i="4"/>
  <c r="K100" i="4"/>
  <c r="K132" i="4"/>
  <c r="O92" i="4"/>
  <c r="M32" i="4"/>
  <c r="N32" i="4"/>
  <c r="N92" i="4"/>
  <c r="M29" i="4"/>
  <c r="M33" i="4"/>
  <c r="M92" i="4"/>
  <c r="L92" i="4"/>
  <c r="K61" i="4"/>
  <c r="K92" i="4"/>
  <c r="E100" i="4"/>
  <c r="F53" i="4"/>
  <c r="E53" i="4"/>
  <c r="E61" i="4"/>
  <c r="H98" i="4"/>
  <c r="H101" i="4"/>
  <c r="H104" i="4"/>
  <c r="G106" i="4"/>
  <c r="H106" i="4"/>
  <c r="H108" i="4"/>
  <c r="H110" i="4"/>
  <c r="G117" i="4"/>
  <c r="H117" i="4"/>
  <c r="G119" i="4"/>
  <c r="H119" i="4"/>
  <c r="H148" i="4"/>
  <c r="H154" i="4"/>
  <c r="H16" i="4"/>
  <c r="G32" i="4"/>
  <c r="H32" i="4"/>
  <c r="G48" i="4"/>
  <c r="H48" i="4"/>
  <c r="G67" i="4"/>
  <c r="H67" i="4"/>
  <c r="F114" i="4"/>
  <c r="F149" i="4"/>
  <c r="F150" i="4"/>
  <c r="G97" i="4"/>
  <c r="G110" i="4"/>
  <c r="G142" i="4"/>
  <c r="G146" i="4"/>
  <c r="G147" i="4"/>
  <c r="G15" i="4"/>
  <c r="G29" i="4"/>
  <c r="G30" i="4"/>
  <c r="G33" i="4"/>
  <c r="G53" i="4"/>
  <c r="E132" i="4"/>
  <c r="E158" i="4"/>
  <c r="E92" i="4"/>
  <c r="H132" i="4"/>
  <c r="H158" i="4"/>
  <c r="H92" i="4"/>
  <c r="F132" i="4"/>
  <c r="F158" i="4"/>
  <c r="F92" i="4"/>
  <c r="G132" i="4"/>
  <c r="G158" i="4"/>
  <c r="G92" i="4"/>
  <c r="I132" i="4"/>
  <c r="I158" i="4"/>
  <c r="I92" i="4"/>
  <c r="EE148" i="1"/>
  <c r="ED148" i="1"/>
  <c r="EC148" i="1"/>
  <c r="EB148" i="1"/>
  <c r="EA148" i="1"/>
  <c r="DZ148" i="1"/>
  <c r="DY148" i="1"/>
  <c r="DX148" i="1"/>
  <c r="DW148" i="1"/>
  <c r="EE147" i="1"/>
  <c r="ED147" i="1"/>
  <c r="EC147" i="1"/>
  <c r="EB147" i="1"/>
  <c r="EA147" i="1"/>
  <c r="DZ147" i="1"/>
  <c r="DY147" i="1"/>
  <c r="DX147" i="1"/>
  <c r="DW147" i="1"/>
  <c r="EE146" i="1"/>
  <c r="ED146" i="1"/>
  <c r="EC146" i="1"/>
  <c r="EB146" i="1"/>
  <c r="EA146" i="1"/>
  <c r="DZ146" i="1"/>
  <c r="DY146" i="1"/>
  <c r="DX146" i="1"/>
  <c r="DW146" i="1"/>
  <c r="EE145" i="1"/>
  <c r="ED145" i="1"/>
  <c r="EC145" i="1"/>
  <c r="EB145" i="1"/>
  <c r="EA145" i="1"/>
  <c r="DZ145" i="1"/>
  <c r="DY145" i="1"/>
  <c r="DX145" i="1"/>
  <c r="DW145" i="1"/>
  <c r="EE144" i="1"/>
  <c r="ED144" i="1"/>
  <c r="EC144" i="1"/>
  <c r="EB144" i="1"/>
  <c r="EA144" i="1"/>
  <c r="DZ144" i="1"/>
  <c r="DY144" i="1"/>
  <c r="DX144" i="1"/>
  <c r="DW144" i="1"/>
  <c r="EE143" i="1"/>
  <c r="ED143" i="1"/>
  <c r="EC143" i="1"/>
  <c r="EB143" i="1"/>
  <c r="EA143" i="1"/>
  <c r="DZ143" i="1"/>
  <c r="DY143" i="1"/>
  <c r="DX143" i="1"/>
  <c r="DW143" i="1"/>
  <c r="EE142" i="1"/>
  <c r="ED142" i="1"/>
  <c r="EC142" i="1"/>
  <c r="EB142" i="1"/>
  <c r="EA142" i="1"/>
  <c r="DZ142" i="1"/>
  <c r="DY142" i="1"/>
  <c r="DX142" i="1"/>
  <c r="DW142" i="1"/>
  <c r="EE141" i="1"/>
  <c r="ED141" i="1"/>
  <c r="EC141" i="1"/>
  <c r="EB141" i="1"/>
  <c r="EA141" i="1"/>
  <c r="DZ141" i="1"/>
  <c r="DY141" i="1"/>
  <c r="DX141" i="1"/>
  <c r="DW141" i="1"/>
  <c r="EE139" i="1"/>
  <c r="ED139" i="1"/>
  <c r="EC139" i="1"/>
  <c r="EB139" i="1"/>
  <c r="EA139" i="1"/>
  <c r="DZ139" i="1"/>
  <c r="DY139" i="1"/>
  <c r="DX139" i="1"/>
  <c r="DW139" i="1"/>
  <c r="EE138" i="1"/>
  <c r="ED138" i="1"/>
  <c r="EC138" i="1"/>
  <c r="EB138" i="1"/>
  <c r="EA138" i="1"/>
  <c r="DZ138" i="1"/>
  <c r="DY138" i="1"/>
  <c r="DX138" i="1"/>
  <c r="DW138" i="1"/>
  <c r="EE137" i="1"/>
  <c r="ED137" i="1"/>
  <c r="EC137" i="1"/>
  <c r="EB137" i="1"/>
  <c r="EA137" i="1"/>
  <c r="DZ137" i="1"/>
  <c r="DY137" i="1"/>
  <c r="DX137" i="1"/>
  <c r="DW137" i="1"/>
  <c r="EE136" i="1"/>
  <c r="ED136" i="1"/>
  <c r="EC136" i="1"/>
  <c r="EB136" i="1"/>
  <c r="EA136" i="1"/>
  <c r="DZ136" i="1"/>
  <c r="DY136" i="1"/>
  <c r="DX136" i="1"/>
  <c r="DW136" i="1"/>
  <c r="EE135" i="1"/>
  <c r="ED135" i="1"/>
  <c r="EC135" i="1"/>
  <c r="EB135" i="1"/>
  <c r="EA135" i="1"/>
  <c r="DZ135" i="1"/>
  <c r="DY135" i="1"/>
  <c r="DX135" i="1"/>
  <c r="DW135" i="1"/>
  <c r="EE134" i="1"/>
  <c r="ED134" i="1"/>
  <c r="EC134" i="1"/>
  <c r="EB134" i="1"/>
  <c r="EA134" i="1"/>
  <c r="DZ134" i="1"/>
  <c r="DY134" i="1"/>
  <c r="DX134" i="1"/>
  <c r="DW134" i="1"/>
  <c r="EE133" i="1"/>
  <c r="ED133" i="1"/>
  <c r="EC133" i="1"/>
  <c r="EB133" i="1"/>
  <c r="EA133" i="1"/>
  <c r="DZ133" i="1"/>
  <c r="DY133" i="1"/>
  <c r="DX133" i="1"/>
  <c r="DW133" i="1"/>
  <c r="EE132" i="1"/>
  <c r="ED132" i="1"/>
  <c r="EC132" i="1"/>
  <c r="EB132" i="1"/>
  <c r="EA132" i="1"/>
  <c r="DZ132" i="1"/>
  <c r="DY132" i="1"/>
  <c r="DX132" i="1"/>
  <c r="DW132" i="1"/>
  <c r="EE131" i="1"/>
  <c r="ED131" i="1"/>
  <c r="EC131" i="1"/>
  <c r="EB131" i="1"/>
  <c r="EA131" i="1"/>
  <c r="DZ131" i="1"/>
  <c r="DY131" i="1"/>
  <c r="DX131" i="1"/>
  <c r="DW131" i="1"/>
  <c r="EE130" i="1"/>
  <c r="ED130" i="1"/>
  <c r="EC130" i="1"/>
  <c r="EB130" i="1"/>
  <c r="EA130" i="1"/>
  <c r="DZ130" i="1"/>
  <c r="DY130" i="1"/>
  <c r="DX130" i="1"/>
  <c r="DW130" i="1"/>
  <c r="EE129" i="1"/>
  <c r="ED129" i="1"/>
  <c r="EC129" i="1"/>
  <c r="EB129" i="1"/>
  <c r="EA129" i="1"/>
  <c r="DZ129" i="1"/>
  <c r="DY129" i="1"/>
  <c r="DX129" i="1"/>
  <c r="DW129" i="1"/>
  <c r="EE128" i="1"/>
  <c r="ED128" i="1"/>
  <c r="EC128" i="1"/>
  <c r="EB128" i="1"/>
  <c r="EA128" i="1"/>
  <c r="DZ128" i="1"/>
  <c r="DY128" i="1"/>
  <c r="DX128" i="1"/>
  <c r="DW128" i="1"/>
  <c r="EE127" i="1"/>
  <c r="ED127" i="1"/>
  <c r="EC127" i="1"/>
  <c r="EB127" i="1"/>
  <c r="EA127" i="1"/>
  <c r="DZ127" i="1"/>
  <c r="DY127" i="1"/>
  <c r="DX127" i="1"/>
  <c r="DW127" i="1"/>
  <c r="EE126" i="1"/>
  <c r="ED126" i="1"/>
  <c r="EC126" i="1"/>
  <c r="EB126" i="1"/>
  <c r="EA126" i="1"/>
  <c r="DZ126" i="1"/>
  <c r="DY126" i="1"/>
  <c r="DX126" i="1"/>
  <c r="DW126" i="1"/>
  <c r="EE125" i="1"/>
  <c r="ED125" i="1"/>
  <c r="EC125" i="1"/>
  <c r="EB125" i="1"/>
  <c r="EA125" i="1"/>
  <c r="DZ125" i="1"/>
  <c r="DY125" i="1"/>
  <c r="DX125" i="1"/>
  <c r="DW125" i="1"/>
  <c r="EE124" i="1"/>
  <c r="ED124" i="1"/>
  <c r="EC124" i="1"/>
  <c r="EB124" i="1"/>
  <c r="EA124" i="1"/>
  <c r="DZ124" i="1"/>
  <c r="DY124" i="1"/>
  <c r="DX124" i="1"/>
  <c r="DW124" i="1"/>
  <c r="EE123" i="1"/>
  <c r="ED123" i="1"/>
  <c r="EC123" i="1"/>
  <c r="EB123" i="1"/>
  <c r="EA123" i="1"/>
  <c r="DZ123" i="1"/>
  <c r="DY123" i="1"/>
  <c r="DX123" i="1"/>
  <c r="DW123" i="1"/>
  <c r="EE122" i="1"/>
  <c r="ED122" i="1"/>
  <c r="EC122" i="1"/>
  <c r="EB122" i="1"/>
  <c r="EA122" i="1"/>
  <c r="DZ122" i="1"/>
  <c r="DY122" i="1"/>
  <c r="DX122" i="1"/>
  <c r="DW122" i="1"/>
  <c r="EE121" i="1"/>
  <c r="ED121" i="1"/>
  <c r="EC121" i="1"/>
  <c r="EB121" i="1"/>
  <c r="EA121" i="1"/>
  <c r="DZ121" i="1"/>
  <c r="DY121" i="1"/>
  <c r="DX121" i="1"/>
  <c r="DW121" i="1"/>
  <c r="EE120" i="1"/>
  <c r="ED120" i="1"/>
  <c r="EC120" i="1"/>
  <c r="EB120" i="1"/>
  <c r="EA120" i="1"/>
  <c r="DZ120" i="1"/>
  <c r="DY120" i="1"/>
  <c r="DX120" i="1"/>
  <c r="DW120" i="1"/>
  <c r="EE119" i="1"/>
  <c r="ED119" i="1"/>
  <c r="EC119" i="1"/>
  <c r="EB119" i="1"/>
  <c r="EA119" i="1"/>
  <c r="DZ119" i="1"/>
  <c r="DY119" i="1"/>
  <c r="DX119" i="1"/>
  <c r="DW119" i="1"/>
  <c r="EE118" i="1"/>
  <c r="ED118" i="1"/>
  <c r="EC118" i="1"/>
  <c r="EB118" i="1"/>
  <c r="EA118" i="1"/>
  <c r="DZ118" i="1"/>
  <c r="DY118" i="1"/>
  <c r="DX118" i="1"/>
  <c r="DW118" i="1"/>
  <c r="EE116" i="1"/>
  <c r="ED116" i="1"/>
  <c r="EC116" i="1"/>
  <c r="EB116" i="1"/>
  <c r="EA116" i="1"/>
  <c r="DZ116" i="1"/>
  <c r="DY116" i="1"/>
  <c r="DX116" i="1"/>
  <c r="DW116" i="1"/>
  <c r="DX112" i="1"/>
  <c r="DY112" i="1"/>
  <c r="DZ112" i="1"/>
  <c r="EA112" i="1"/>
  <c r="EB112" i="1"/>
  <c r="EC112" i="1"/>
  <c r="ED112" i="1"/>
  <c r="EE112" i="1"/>
  <c r="DW112" i="1"/>
  <c r="EF112" i="1"/>
  <c r="DW113" i="1"/>
  <c r="DX113" i="1"/>
  <c r="DY113" i="1"/>
  <c r="DZ113" i="1"/>
  <c r="EA113" i="1"/>
  <c r="EB113" i="1"/>
  <c r="EC113" i="1"/>
  <c r="ED113" i="1"/>
  <c r="EE113" i="1"/>
  <c r="EF113" i="1"/>
  <c r="DW114" i="1"/>
  <c r="DX114" i="1"/>
  <c r="DY114" i="1"/>
  <c r="DZ114" i="1"/>
  <c r="EA114" i="1"/>
  <c r="EB114" i="1"/>
  <c r="EC114" i="1"/>
  <c r="ED114" i="1"/>
  <c r="EE114" i="1"/>
  <c r="EF114" i="1"/>
  <c r="DW115" i="1"/>
  <c r="DX115" i="1"/>
  <c r="DY115" i="1"/>
  <c r="DZ115" i="1"/>
  <c r="EA115" i="1"/>
  <c r="E115" i="1"/>
  <c r="EB115" i="1"/>
  <c r="EC115" i="1"/>
  <c r="ED115" i="1"/>
  <c r="EE115" i="1"/>
  <c r="EF115" i="1"/>
  <c r="EF116" i="1"/>
  <c r="DW149" i="1"/>
  <c r="DW150" i="1"/>
  <c r="DW151" i="1"/>
  <c r="B18" i="3"/>
  <c r="DX149" i="1"/>
  <c r="DX150" i="1"/>
  <c r="DX151" i="1"/>
  <c r="B19" i="3"/>
  <c r="DY149" i="1"/>
  <c r="DY150" i="1"/>
  <c r="DY151" i="1"/>
  <c r="B20" i="3"/>
  <c r="DZ149" i="1"/>
  <c r="DZ150" i="1"/>
  <c r="DZ151" i="1"/>
  <c r="B21" i="3"/>
  <c r="EA149" i="1"/>
  <c r="EA150" i="1"/>
  <c r="EA151" i="1"/>
  <c r="B22" i="3"/>
  <c r="EB149" i="1"/>
  <c r="EB150" i="1"/>
  <c r="EB151" i="1"/>
  <c r="B23" i="3"/>
  <c r="EC149" i="1"/>
  <c r="EC150" i="1"/>
  <c r="EC151" i="1"/>
  <c r="B24" i="3"/>
  <c r="ED149" i="1"/>
  <c r="ED150" i="1"/>
  <c r="ED151" i="1"/>
  <c r="B25" i="3"/>
  <c r="EE149" i="1"/>
  <c r="EE150" i="1"/>
  <c r="EE151" i="1"/>
  <c r="B26" i="3"/>
  <c r="B28" i="3"/>
  <c r="DW62" i="1"/>
  <c r="DW8" i="1"/>
  <c r="DW9" i="1"/>
  <c r="DW11" i="1"/>
  <c r="DW13" i="1"/>
  <c r="DW14" i="1"/>
  <c r="DW15" i="1"/>
  <c r="DW16" i="1"/>
  <c r="DW17" i="1"/>
  <c r="DW18" i="1"/>
  <c r="DW20" i="1"/>
  <c r="DW22" i="1"/>
  <c r="DW23" i="1"/>
  <c r="DW24" i="1"/>
  <c r="DW25" i="1"/>
  <c r="DW26" i="1"/>
  <c r="DW27" i="1"/>
  <c r="DW28" i="1"/>
  <c r="DW29" i="1"/>
  <c r="DW30" i="1"/>
  <c r="DW31" i="1"/>
  <c r="DW32" i="1"/>
  <c r="DW33" i="1"/>
  <c r="DW34" i="1"/>
  <c r="DW35" i="1"/>
  <c r="DW36" i="1"/>
  <c r="DW38" i="1"/>
  <c r="DW39" i="1"/>
  <c r="DW40" i="1"/>
  <c r="DW41" i="1"/>
  <c r="DW43" i="1"/>
  <c r="DW45" i="1"/>
  <c r="DW46" i="1"/>
  <c r="DW47" i="1"/>
  <c r="DW48" i="1"/>
  <c r="DW49" i="1"/>
  <c r="DW50" i="1"/>
  <c r="DW51" i="1"/>
  <c r="DW52" i="1"/>
  <c r="DW53" i="1"/>
  <c r="DW54" i="1"/>
  <c r="DW55" i="1"/>
  <c r="DW56" i="1"/>
  <c r="DW57" i="1"/>
  <c r="DW58" i="1"/>
  <c r="DW59" i="1"/>
  <c r="DW60" i="1"/>
  <c r="DW61" i="1"/>
  <c r="DW64" i="1"/>
  <c r="DW65" i="1"/>
  <c r="DW66" i="1"/>
  <c r="DW67" i="1"/>
  <c r="DW68" i="1"/>
  <c r="DW69" i="1"/>
  <c r="DW70" i="1"/>
  <c r="DW72" i="1"/>
  <c r="DW73" i="1"/>
  <c r="DW74" i="1"/>
  <c r="DW75" i="1"/>
  <c r="DW76" i="1"/>
  <c r="DW77" i="1"/>
  <c r="DW78" i="1"/>
  <c r="DW79" i="1"/>
  <c r="DW80" i="1"/>
  <c r="DW81" i="1"/>
  <c r="DW82" i="1"/>
  <c r="DW83" i="1"/>
  <c r="DW84" i="1"/>
  <c r="DW85" i="1"/>
  <c r="DW86" i="1"/>
  <c r="DW87" i="1"/>
  <c r="DW88" i="1"/>
  <c r="DW89" i="1"/>
  <c r="DW90" i="1"/>
  <c r="DW91" i="1"/>
  <c r="DW92" i="1"/>
  <c r="DW93" i="1"/>
  <c r="DW94" i="1"/>
  <c r="DW95" i="1"/>
  <c r="DW96" i="1"/>
  <c r="DW97" i="1"/>
  <c r="DW98" i="1"/>
  <c r="DW99" i="1"/>
  <c r="DW100" i="1"/>
  <c r="DW101" i="1"/>
  <c r="DW102" i="1"/>
  <c r="DW103" i="1"/>
  <c r="DW104" i="1"/>
  <c r="DW105" i="1"/>
  <c r="DW106" i="1"/>
  <c r="DW107" i="1"/>
  <c r="DW108" i="1"/>
  <c r="B4" i="3"/>
  <c r="DX62" i="1"/>
  <c r="DX8" i="1"/>
  <c r="DX9" i="1"/>
  <c r="DX11" i="1"/>
  <c r="DX13" i="1"/>
  <c r="DX14" i="1"/>
  <c r="DX15" i="1"/>
  <c r="DX16" i="1"/>
  <c r="DX17" i="1"/>
  <c r="DX18" i="1"/>
  <c r="DX20" i="1"/>
  <c r="DX22" i="1"/>
  <c r="DX23" i="1"/>
  <c r="DX24" i="1"/>
  <c r="DX25" i="1"/>
  <c r="DX26" i="1"/>
  <c r="DX27" i="1"/>
  <c r="DX28" i="1"/>
  <c r="DX29" i="1"/>
  <c r="DX30" i="1"/>
  <c r="DX31" i="1"/>
  <c r="DX32" i="1"/>
  <c r="DX33" i="1"/>
  <c r="DX34" i="1"/>
  <c r="DX35" i="1"/>
  <c r="DX36" i="1"/>
  <c r="DX38" i="1"/>
  <c r="DX39" i="1"/>
  <c r="DX40" i="1"/>
  <c r="DX41" i="1"/>
  <c r="DX43" i="1"/>
  <c r="DX45" i="1"/>
  <c r="DX46" i="1"/>
  <c r="DX47" i="1"/>
  <c r="DX48" i="1"/>
  <c r="DX49" i="1"/>
  <c r="DX50" i="1"/>
  <c r="DX51" i="1"/>
  <c r="DX52" i="1"/>
  <c r="DX53" i="1"/>
  <c r="DX54" i="1"/>
  <c r="DX55" i="1"/>
  <c r="DX56" i="1"/>
  <c r="DX57" i="1"/>
  <c r="DX58" i="1"/>
  <c r="DX59" i="1"/>
  <c r="DX60" i="1"/>
  <c r="DX61" i="1"/>
  <c r="DX64" i="1"/>
  <c r="DX65" i="1"/>
  <c r="DX66" i="1"/>
  <c r="DX67" i="1"/>
  <c r="DX68" i="1"/>
  <c r="DX69" i="1"/>
  <c r="DX70" i="1"/>
  <c r="E72" i="1"/>
  <c r="DX72" i="1"/>
  <c r="DX73" i="1"/>
  <c r="DX74" i="1"/>
  <c r="DX75" i="1"/>
  <c r="DX76" i="1"/>
  <c r="DX77" i="1"/>
  <c r="DX78" i="1"/>
  <c r="DX79" i="1"/>
  <c r="DX80" i="1"/>
  <c r="DX81" i="1"/>
  <c r="DX82" i="1"/>
  <c r="DX83" i="1"/>
  <c r="DX84" i="1"/>
  <c r="DX85" i="1"/>
  <c r="DX86" i="1"/>
  <c r="DX87" i="1"/>
  <c r="DX88" i="1"/>
  <c r="DX89" i="1"/>
  <c r="DX90" i="1"/>
  <c r="DX91" i="1"/>
  <c r="DX92" i="1"/>
  <c r="DX93" i="1"/>
  <c r="DX94" i="1"/>
  <c r="DX95" i="1"/>
  <c r="DX96" i="1"/>
  <c r="DX97" i="1"/>
  <c r="DX98" i="1"/>
  <c r="DX99" i="1"/>
  <c r="DX100" i="1"/>
  <c r="DX101" i="1"/>
  <c r="DX102" i="1"/>
  <c r="DX103" i="1"/>
  <c r="DX104" i="1"/>
  <c r="DX105" i="1"/>
  <c r="DX106" i="1"/>
  <c r="DX107" i="1"/>
  <c r="DX108" i="1"/>
  <c r="B5" i="3"/>
  <c r="DY62" i="1"/>
  <c r="DY8" i="1"/>
  <c r="DY9" i="1"/>
  <c r="DY11" i="1"/>
  <c r="DY13" i="1"/>
  <c r="DY14" i="1"/>
  <c r="DY15" i="1"/>
  <c r="DY16" i="1"/>
  <c r="DY17" i="1"/>
  <c r="DY18" i="1"/>
  <c r="DY20" i="1"/>
  <c r="DY22" i="1"/>
  <c r="DY23" i="1"/>
  <c r="DY24" i="1"/>
  <c r="DY25" i="1"/>
  <c r="DY26" i="1"/>
  <c r="DY27" i="1"/>
  <c r="DY28" i="1"/>
  <c r="DY29" i="1"/>
  <c r="DY30" i="1"/>
  <c r="DY31" i="1"/>
  <c r="DY32" i="1"/>
  <c r="DY33" i="1"/>
  <c r="DY34" i="1"/>
  <c r="DY35" i="1"/>
  <c r="DY36" i="1"/>
  <c r="DY38" i="1"/>
  <c r="DY39" i="1"/>
  <c r="DY40" i="1"/>
  <c r="DY41" i="1"/>
  <c r="DY43" i="1"/>
  <c r="DY45" i="1"/>
  <c r="DY46" i="1"/>
  <c r="DY47" i="1"/>
  <c r="DY48" i="1"/>
  <c r="DY49" i="1"/>
  <c r="DY50" i="1"/>
  <c r="DY51" i="1"/>
  <c r="DY52" i="1"/>
  <c r="DY53" i="1"/>
  <c r="DY54" i="1"/>
  <c r="DY55" i="1"/>
  <c r="DY56" i="1"/>
  <c r="DY57" i="1"/>
  <c r="DY58" i="1"/>
  <c r="DY59" i="1"/>
  <c r="DY60" i="1"/>
  <c r="DY61" i="1"/>
  <c r="DY64" i="1"/>
  <c r="DY65" i="1"/>
  <c r="DY66" i="1"/>
  <c r="DY67" i="1"/>
  <c r="DY68" i="1"/>
  <c r="DY69" i="1"/>
  <c r="DY70" i="1"/>
  <c r="DY72" i="1"/>
  <c r="DY73" i="1"/>
  <c r="DY74" i="1"/>
  <c r="DY75" i="1"/>
  <c r="DY76" i="1"/>
  <c r="DY77" i="1"/>
  <c r="DY78" i="1"/>
  <c r="DY79" i="1"/>
  <c r="DY80" i="1"/>
  <c r="DY81" i="1"/>
  <c r="DY82" i="1"/>
  <c r="DY83" i="1"/>
  <c r="DY84" i="1"/>
  <c r="DY85" i="1"/>
  <c r="DY86" i="1"/>
  <c r="DY87" i="1"/>
  <c r="DY88" i="1"/>
  <c r="DY89" i="1"/>
  <c r="DY90" i="1"/>
  <c r="DY91" i="1"/>
  <c r="DY92" i="1"/>
  <c r="DY93" i="1"/>
  <c r="DY94" i="1"/>
  <c r="DY95" i="1"/>
  <c r="DY96" i="1"/>
  <c r="DY97" i="1"/>
  <c r="DY98" i="1"/>
  <c r="DY99" i="1"/>
  <c r="DY100" i="1"/>
  <c r="DY101" i="1"/>
  <c r="DY102" i="1"/>
  <c r="DY103" i="1"/>
  <c r="DY104" i="1"/>
  <c r="DY105" i="1"/>
  <c r="DY106" i="1"/>
  <c r="DY107" i="1"/>
  <c r="DY108" i="1"/>
  <c r="B6" i="3"/>
  <c r="F62" i="1"/>
  <c r="E62" i="1"/>
  <c r="DZ62" i="1"/>
  <c r="DZ8" i="1"/>
  <c r="DZ9" i="1"/>
  <c r="DZ11" i="1"/>
  <c r="DZ13" i="1"/>
  <c r="DZ14" i="1"/>
  <c r="DZ15" i="1"/>
  <c r="DZ16" i="1"/>
  <c r="DZ17" i="1"/>
  <c r="DZ18" i="1"/>
  <c r="DZ20" i="1"/>
  <c r="DZ22" i="1"/>
  <c r="DZ23" i="1"/>
  <c r="DZ24" i="1"/>
  <c r="DZ25" i="1"/>
  <c r="DZ26" i="1"/>
  <c r="DZ27" i="1"/>
  <c r="DZ28" i="1"/>
  <c r="DZ29" i="1"/>
  <c r="DZ30" i="1"/>
  <c r="DZ31" i="1"/>
  <c r="DZ32" i="1"/>
  <c r="DZ33" i="1"/>
  <c r="DZ34" i="1"/>
  <c r="DZ35" i="1"/>
  <c r="DZ36" i="1"/>
  <c r="DZ38" i="1"/>
  <c r="DZ39" i="1"/>
  <c r="DZ40" i="1"/>
  <c r="DZ41" i="1"/>
  <c r="DZ43" i="1"/>
  <c r="DZ45" i="1"/>
  <c r="DZ46" i="1"/>
  <c r="DZ47" i="1"/>
  <c r="DZ48" i="1"/>
  <c r="DZ49" i="1"/>
  <c r="DZ50" i="1"/>
  <c r="DZ51" i="1"/>
  <c r="DZ52" i="1"/>
  <c r="DZ53" i="1"/>
  <c r="DZ54" i="1"/>
  <c r="DZ55" i="1"/>
  <c r="DZ56" i="1"/>
  <c r="DZ57" i="1"/>
  <c r="DZ58" i="1"/>
  <c r="DZ59" i="1"/>
  <c r="DZ60" i="1"/>
  <c r="DZ61" i="1"/>
  <c r="DZ64" i="1"/>
  <c r="DZ65" i="1"/>
  <c r="DZ66" i="1"/>
  <c r="DZ67" i="1"/>
  <c r="DZ68" i="1"/>
  <c r="DZ69" i="1"/>
  <c r="DZ70" i="1"/>
  <c r="DZ72" i="1"/>
  <c r="DZ73" i="1"/>
  <c r="DZ74" i="1"/>
  <c r="DZ75" i="1"/>
  <c r="DZ76" i="1"/>
  <c r="DZ77" i="1"/>
  <c r="DZ78" i="1"/>
  <c r="DZ79" i="1"/>
  <c r="DZ80" i="1"/>
  <c r="DZ81" i="1"/>
  <c r="DZ82" i="1"/>
  <c r="DZ83" i="1"/>
  <c r="DZ84" i="1"/>
  <c r="DZ85" i="1"/>
  <c r="DZ86" i="1"/>
  <c r="DZ87" i="1"/>
  <c r="DZ88" i="1"/>
  <c r="DZ89" i="1"/>
  <c r="DZ90" i="1"/>
  <c r="DZ91" i="1"/>
  <c r="DZ92" i="1"/>
  <c r="DZ93" i="1"/>
  <c r="DZ94" i="1"/>
  <c r="DZ95" i="1"/>
  <c r="DZ96" i="1"/>
  <c r="DZ97" i="1"/>
  <c r="DZ98" i="1"/>
  <c r="DZ99" i="1"/>
  <c r="DZ100" i="1"/>
  <c r="DZ101" i="1"/>
  <c r="DZ102" i="1"/>
  <c r="DZ103" i="1"/>
  <c r="DZ104" i="1"/>
  <c r="DZ105" i="1"/>
  <c r="DZ106" i="1"/>
  <c r="DZ107" i="1"/>
  <c r="DZ108" i="1"/>
  <c r="B7" i="3"/>
  <c r="EA62" i="1"/>
  <c r="EA8" i="1"/>
  <c r="EA9" i="1"/>
  <c r="EA11" i="1"/>
  <c r="EA13" i="1"/>
  <c r="EA14" i="1"/>
  <c r="EA15" i="1"/>
  <c r="EA16" i="1"/>
  <c r="EA17" i="1"/>
  <c r="EA18" i="1"/>
  <c r="EA20" i="1"/>
  <c r="EA22" i="1"/>
  <c r="EA23" i="1"/>
  <c r="EA24" i="1"/>
  <c r="EA25" i="1"/>
  <c r="EA26" i="1"/>
  <c r="EA27" i="1"/>
  <c r="EA28" i="1"/>
  <c r="EA29" i="1"/>
  <c r="EA30" i="1"/>
  <c r="EA31" i="1"/>
  <c r="EA32" i="1"/>
  <c r="EA33" i="1"/>
  <c r="EA34" i="1"/>
  <c r="EA35" i="1"/>
  <c r="EA36" i="1"/>
  <c r="EA38" i="1"/>
  <c r="EA39" i="1"/>
  <c r="EA40" i="1"/>
  <c r="EA41" i="1"/>
  <c r="EA43" i="1"/>
  <c r="EA45" i="1"/>
  <c r="EA46" i="1"/>
  <c r="EA47" i="1"/>
  <c r="EA48" i="1"/>
  <c r="EA49" i="1"/>
  <c r="EA50" i="1"/>
  <c r="EA51" i="1"/>
  <c r="EA52" i="1"/>
  <c r="EA53" i="1"/>
  <c r="EA54" i="1"/>
  <c r="EA55" i="1"/>
  <c r="EA56" i="1"/>
  <c r="EA57" i="1"/>
  <c r="EA58" i="1"/>
  <c r="EA59" i="1"/>
  <c r="EA60" i="1"/>
  <c r="EA61" i="1"/>
  <c r="EA64" i="1"/>
  <c r="EA65" i="1"/>
  <c r="EA66" i="1"/>
  <c r="EA67" i="1"/>
  <c r="EA68" i="1"/>
  <c r="EA69" i="1"/>
  <c r="EA70" i="1"/>
  <c r="EA72" i="1"/>
  <c r="EA73" i="1"/>
  <c r="EA74" i="1"/>
  <c r="EA75" i="1"/>
  <c r="EA76" i="1"/>
  <c r="EA77" i="1"/>
  <c r="EA78" i="1"/>
  <c r="EA79" i="1"/>
  <c r="EA80" i="1"/>
  <c r="EA81" i="1"/>
  <c r="EA82" i="1"/>
  <c r="EA83" i="1"/>
  <c r="EA84" i="1"/>
  <c r="EA85" i="1"/>
  <c r="EA86" i="1"/>
  <c r="EA87" i="1"/>
  <c r="EA88" i="1"/>
  <c r="EA89" i="1"/>
  <c r="EA90" i="1"/>
  <c r="EA91" i="1"/>
  <c r="EA92" i="1"/>
  <c r="EA93" i="1"/>
  <c r="EA94" i="1"/>
  <c r="EA95" i="1"/>
  <c r="EA96" i="1"/>
  <c r="EA97" i="1"/>
  <c r="EA98" i="1"/>
  <c r="EA99" i="1"/>
  <c r="EA100" i="1"/>
  <c r="EA101" i="1"/>
  <c r="EA102" i="1"/>
  <c r="EA103" i="1"/>
  <c r="EA104" i="1"/>
  <c r="EA105" i="1"/>
  <c r="EA106" i="1"/>
  <c r="EA107" i="1"/>
  <c r="EA108" i="1"/>
  <c r="B8" i="3"/>
  <c r="EB62" i="1"/>
  <c r="EB8" i="1"/>
  <c r="EB9" i="1"/>
  <c r="EB11" i="1"/>
  <c r="EB13" i="1"/>
  <c r="EB14" i="1"/>
  <c r="EB15" i="1"/>
  <c r="EB16" i="1"/>
  <c r="EB17" i="1"/>
  <c r="EB18" i="1"/>
  <c r="EB20" i="1"/>
  <c r="EB22" i="1"/>
  <c r="EB23" i="1"/>
  <c r="EB24" i="1"/>
  <c r="EB25" i="1"/>
  <c r="EB26" i="1"/>
  <c r="EB27" i="1"/>
  <c r="EB28" i="1"/>
  <c r="EB29" i="1"/>
  <c r="EB30" i="1"/>
  <c r="EB31" i="1"/>
  <c r="EB32" i="1"/>
  <c r="EB33" i="1"/>
  <c r="EB34" i="1"/>
  <c r="EB35" i="1"/>
  <c r="EB36" i="1"/>
  <c r="EB38" i="1"/>
  <c r="EB39" i="1"/>
  <c r="EB40" i="1"/>
  <c r="EB41" i="1"/>
  <c r="EB43" i="1"/>
  <c r="EB45" i="1"/>
  <c r="EB46" i="1"/>
  <c r="EB47" i="1"/>
  <c r="EB48" i="1"/>
  <c r="EB49" i="1"/>
  <c r="EB50" i="1"/>
  <c r="EB51" i="1"/>
  <c r="EB52" i="1"/>
  <c r="EB53" i="1"/>
  <c r="EB54" i="1"/>
  <c r="EB55" i="1"/>
  <c r="EB56" i="1"/>
  <c r="EB57" i="1"/>
  <c r="EB58" i="1"/>
  <c r="EB59" i="1"/>
  <c r="EB60" i="1"/>
  <c r="EB61" i="1"/>
  <c r="EB64" i="1"/>
  <c r="EB65" i="1"/>
  <c r="EB66" i="1"/>
  <c r="EB67" i="1"/>
  <c r="EB68" i="1"/>
  <c r="EB69" i="1"/>
  <c r="EB70" i="1"/>
  <c r="EB72" i="1"/>
  <c r="EB73" i="1"/>
  <c r="EB74" i="1"/>
  <c r="EB75" i="1"/>
  <c r="EB76" i="1"/>
  <c r="EB77" i="1"/>
  <c r="EB78" i="1"/>
  <c r="EB79" i="1"/>
  <c r="EB80" i="1"/>
  <c r="EB81" i="1"/>
  <c r="EB82" i="1"/>
  <c r="EB83" i="1"/>
  <c r="EB84" i="1"/>
  <c r="EB85" i="1"/>
  <c r="EB86" i="1"/>
  <c r="EB87" i="1"/>
  <c r="EB88" i="1"/>
  <c r="EB89" i="1"/>
  <c r="EB90" i="1"/>
  <c r="EB91" i="1"/>
  <c r="EB92" i="1"/>
  <c r="EB93" i="1"/>
  <c r="EB94" i="1"/>
  <c r="EB95" i="1"/>
  <c r="EB96" i="1"/>
  <c r="EB97" i="1"/>
  <c r="EB98" i="1"/>
  <c r="EB99" i="1"/>
  <c r="EB100" i="1"/>
  <c r="EB101" i="1"/>
  <c r="EB102" i="1"/>
  <c r="EB103" i="1"/>
  <c r="EB104" i="1"/>
  <c r="EB105" i="1"/>
  <c r="EB106" i="1"/>
  <c r="EB107" i="1"/>
  <c r="EB108" i="1"/>
  <c r="B9" i="3"/>
  <c r="EC62" i="1"/>
  <c r="EC8" i="1"/>
  <c r="EC9" i="1"/>
  <c r="EC11" i="1"/>
  <c r="EC13" i="1"/>
  <c r="EC14" i="1"/>
  <c r="EC15" i="1"/>
  <c r="EC16" i="1"/>
  <c r="EC17" i="1"/>
  <c r="EC18" i="1"/>
  <c r="EC20" i="1"/>
  <c r="EC22" i="1"/>
  <c r="EC23" i="1"/>
  <c r="EC24" i="1"/>
  <c r="EC25" i="1"/>
  <c r="EC26" i="1"/>
  <c r="EC27" i="1"/>
  <c r="EC28" i="1"/>
  <c r="EC29" i="1"/>
  <c r="EC30" i="1"/>
  <c r="EC31" i="1"/>
  <c r="EC32" i="1"/>
  <c r="EC33" i="1"/>
  <c r="EC34" i="1"/>
  <c r="EC35" i="1"/>
  <c r="EC36" i="1"/>
  <c r="EC38" i="1"/>
  <c r="EC39" i="1"/>
  <c r="EC40" i="1"/>
  <c r="EC41" i="1"/>
  <c r="EC43" i="1"/>
  <c r="EC45" i="1"/>
  <c r="EC46" i="1"/>
  <c r="EC47" i="1"/>
  <c r="EC48" i="1"/>
  <c r="EC49" i="1"/>
  <c r="EC50" i="1"/>
  <c r="EC51" i="1"/>
  <c r="EC52" i="1"/>
  <c r="EC53" i="1"/>
  <c r="EC54" i="1"/>
  <c r="EC55" i="1"/>
  <c r="EC56" i="1"/>
  <c r="EC57" i="1"/>
  <c r="EC58" i="1"/>
  <c r="EC59" i="1"/>
  <c r="EC60" i="1"/>
  <c r="EC61" i="1"/>
  <c r="EC64" i="1"/>
  <c r="EC65" i="1"/>
  <c r="EC66" i="1"/>
  <c r="EC67" i="1"/>
  <c r="EC68" i="1"/>
  <c r="EC69" i="1"/>
  <c r="EC70" i="1"/>
  <c r="EC72" i="1"/>
  <c r="EC73" i="1"/>
  <c r="EC74" i="1"/>
  <c r="EC75" i="1"/>
  <c r="EC76" i="1"/>
  <c r="EC77" i="1"/>
  <c r="EC78" i="1"/>
  <c r="EC79" i="1"/>
  <c r="EC80" i="1"/>
  <c r="EC81" i="1"/>
  <c r="EC82" i="1"/>
  <c r="EC83" i="1"/>
  <c r="EC84" i="1"/>
  <c r="EC85" i="1"/>
  <c r="EC86" i="1"/>
  <c r="EC87" i="1"/>
  <c r="EC88" i="1"/>
  <c r="EC89" i="1"/>
  <c r="EC90" i="1"/>
  <c r="EC91" i="1"/>
  <c r="EC92" i="1"/>
  <c r="EC93" i="1"/>
  <c r="EC94" i="1"/>
  <c r="EC95" i="1"/>
  <c r="EC96" i="1"/>
  <c r="EC97" i="1"/>
  <c r="EC98" i="1"/>
  <c r="EC99" i="1"/>
  <c r="EC100" i="1"/>
  <c r="EC101" i="1"/>
  <c r="EC102" i="1"/>
  <c r="EC103" i="1"/>
  <c r="EC104" i="1"/>
  <c r="EC105" i="1"/>
  <c r="EC106" i="1"/>
  <c r="EC107" i="1"/>
  <c r="EC108" i="1"/>
  <c r="B10" i="3"/>
  <c r="ED62" i="1"/>
  <c r="ED8" i="1"/>
  <c r="ED9" i="1"/>
  <c r="ED11" i="1"/>
  <c r="ED13" i="1"/>
  <c r="ED14" i="1"/>
  <c r="ED15" i="1"/>
  <c r="ED16" i="1"/>
  <c r="ED17" i="1"/>
  <c r="ED18" i="1"/>
  <c r="ED20" i="1"/>
  <c r="ED22" i="1"/>
  <c r="ED23" i="1"/>
  <c r="ED24" i="1"/>
  <c r="ED25" i="1"/>
  <c r="ED26" i="1"/>
  <c r="ED27" i="1"/>
  <c r="ED28" i="1"/>
  <c r="ED29" i="1"/>
  <c r="ED30" i="1"/>
  <c r="ED31" i="1"/>
  <c r="ED32" i="1"/>
  <c r="ED33" i="1"/>
  <c r="ED34" i="1"/>
  <c r="ED35" i="1"/>
  <c r="ED36" i="1"/>
  <c r="ED38" i="1"/>
  <c r="ED39" i="1"/>
  <c r="ED40" i="1"/>
  <c r="ED41" i="1"/>
  <c r="ED43" i="1"/>
  <c r="ED45" i="1"/>
  <c r="ED46" i="1"/>
  <c r="ED47" i="1"/>
  <c r="ED48" i="1"/>
  <c r="ED49" i="1"/>
  <c r="ED50" i="1"/>
  <c r="ED51" i="1"/>
  <c r="ED52" i="1"/>
  <c r="ED53" i="1"/>
  <c r="ED54" i="1"/>
  <c r="ED55" i="1"/>
  <c r="ED56" i="1"/>
  <c r="ED57" i="1"/>
  <c r="ED58" i="1"/>
  <c r="ED59" i="1"/>
  <c r="ED60" i="1"/>
  <c r="ED61" i="1"/>
  <c r="ED64" i="1"/>
  <c r="ED65" i="1"/>
  <c r="ED66" i="1"/>
  <c r="ED67" i="1"/>
  <c r="ED68" i="1"/>
  <c r="ED69" i="1"/>
  <c r="ED70" i="1"/>
  <c r="ED72" i="1"/>
  <c r="ED73" i="1"/>
  <c r="ED74" i="1"/>
  <c r="ED75" i="1"/>
  <c r="ED76" i="1"/>
  <c r="ED77" i="1"/>
  <c r="ED78" i="1"/>
  <c r="ED79" i="1"/>
  <c r="ED80" i="1"/>
  <c r="ED81" i="1"/>
  <c r="ED82" i="1"/>
  <c r="ED83" i="1"/>
  <c r="ED84" i="1"/>
  <c r="ED85" i="1"/>
  <c r="ED86" i="1"/>
  <c r="ED87" i="1"/>
  <c r="ED88" i="1"/>
  <c r="ED89" i="1"/>
  <c r="ED90" i="1"/>
  <c r="ED91" i="1"/>
  <c r="ED92" i="1"/>
  <c r="ED93" i="1"/>
  <c r="ED94" i="1"/>
  <c r="ED95" i="1"/>
  <c r="ED96" i="1"/>
  <c r="ED97" i="1"/>
  <c r="ED98" i="1"/>
  <c r="ED99" i="1"/>
  <c r="ED100" i="1"/>
  <c r="ED101" i="1"/>
  <c r="ED102" i="1"/>
  <c r="ED103" i="1"/>
  <c r="ED104" i="1"/>
  <c r="ED105" i="1"/>
  <c r="ED106" i="1"/>
  <c r="ED107" i="1"/>
  <c r="ED108" i="1"/>
  <c r="B11" i="3"/>
  <c r="EE62" i="1"/>
  <c r="EE8" i="1"/>
  <c r="EE9" i="1"/>
  <c r="EE11" i="1"/>
  <c r="EE13" i="1"/>
  <c r="EE14" i="1"/>
  <c r="EE15" i="1"/>
  <c r="EE16" i="1"/>
  <c r="EE17" i="1"/>
  <c r="EE18" i="1"/>
  <c r="EE20" i="1"/>
  <c r="EE22" i="1"/>
  <c r="EE23" i="1"/>
  <c r="EE24" i="1"/>
  <c r="EE25" i="1"/>
  <c r="EE26" i="1"/>
  <c r="EE27" i="1"/>
  <c r="EE28" i="1"/>
  <c r="EE29" i="1"/>
  <c r="EE30" i="1"/>
  <c r="EE31" i="1"/>
  <c r="EE32" i="1"/>
  <c r="EE33" i="1"/>
  <c r="EE34" i="1"/>
  <c r="EE35" i="1"/>
  <c r="EE36" i="1"/>
  <c r="EE38" i="1"/>
  <c r="EE39" i="1"/>
  <c r="EE40" i="1"/>
  <c r="EE41" i="1"/>
  <c r="EE43" i="1"/>
  <c r="EE45" i="1"/>
  <c r="EE46" i="1"/>
  <c r="EE47" i="1"/>
  <c r="EE48" i="1"/>
  <c r="EE49" i="1"/>
  <c r="EE50" i="1"/>
  <c r="EE51" i="1"/>
  <c r="EE52" i="1"/>
  <c r="EE53" i="1"/>
  <c r="EE54" i="1"/>
  <c r="EE55" i="1"/>
  <c r="EE56" i="1"/>
  <c r="EE57" i="1"/>
  <c r="EE58" i="1"/>
  <c r="EE59" i="1"/>
  <c r="EE60" i="1"/>
  <c r="EE61" i="1"/>
  <c r="EE64" i="1"/>
  <c r="EE65" i="1"/>
  <c r="EE66" i="1"/>
  <c r="EE67" i="1"/>
  <c r="EE68" i="1"/>
  <c r="EE69" i="1"/>
  <c r="EE70" i="1"/>
  <c r="EE72" i="1"/>
  <c r="EE73" i="1"/>
  <c r="EE74" i="1"/>
  <c r="EE75" i="1"/>
  <c r="EE76" i="1"/>
  <c r="EE77" i="1"/>
  <c r="EE78" i="1"/>
  <c r="EE79" i="1"/>
  <c r="EE80" i="1"/>
  <c r="EE81" i="1"/>
  <c r="EE82" i="1"/>
  <c r="EE83" i="1"/>
  <c r="EE84" i="1"/>
  <c r="EE85" i="1"/>
  <c r="EE86" i="1"/>
  <c r="EE87" i="1"/>
  <c r="EE88" i="1"/>
  <c r="EE89" i="1"/>
  <c r="EE90" i="1"/>
  <c r="EE91" i="1"/>
  <c r="EE92" i="1"/>
  <c r="EE93" i="1"/>
  <c r="EE94" i="1"/>
  <c r="EE95" i="1"/>
  <c r="EE96" i="1"/>
  <c r="EE97" i="1"/>
  <c r="EE98" i="1"/>
  <c r="EE99" i="1"/>
  <c r="EE100" i="1"/>
  <c r="EE101" i="1"/>
  <c r="EE102" i="1"/>
  <c r="EE103" i="1"/>
  <c r="EE104" i="1"/>
  <c r="EE105" i="1"/>
  <c r="EE106" i="1"/>
  <c r="EE107" i="1"/>
  <c r="EE108" i="1"/>
  <c r="B12" i="3"/>
  <c r="B14" i="3"/>
  <c r="DW154" i="1"/>
  <c r="DW155" i="1"/>
  <c r="DW156" i="1"/>
  <c r="DW157" i="1"/>
  <c r="DW159" i="1"/>
  <c r="DW160" i="1"/>
  <c r="DW161" i="1"/>
  <c r="DW162" i="1"/>
  <c r="DW163" i="1"/>
  <c r="DW164" i="1"/>
  <c r="DW165" i="1"/>
  <c r="DW166" i="1"/>
  <c r="DW167" i="1"/>
  <c r="DW168" i="1"/>
  <c r="DW169" i="1"/>
  <c r="DW170" i="1"/>
  <c r="DW171" i="1"/>
  <c r="DW172" i="1"/>
  <c r="DW173" i="1"/>
  <c r="DW174" i="1"/>
  <c r="DW175" i="1"/>
  <c r="DW177" i="1"/>
  <c r="DW178" i="1"/>
  <c r="DW179" i="1"/>
  <c r="DW180" i="1"/>
  <c r="DW181" i="1"/>
  <c r="B32" i="3"/>
  <c r="DX154" i="1"/>
  <c r="DX155" i="1"/>
  <c r="DX156" i="1"/>
  <c r="DX157" i="1"/>
  <c r="DX159" i="1"/>
  <c r="DX160" i="1"/>
  <c r="DX161" i="1"/>
  <c r="DX162" i="1"/>
  <c r="DX163" i="1"/>
  <c r="DX164" i="1"/>
  <c r="DX165" i="1"/>
  <c r="DX166" i="1"/>
  <c r="DX167" i="1"/>
  <c r="DX168" i="1"/>
  <c r="DX169" i="1"/>
  <c r="DX170" i="1"/>
  <c r="DX171" i="1"/>
  <c r="DX172" i="1"/>
  <c r="DX173" i="1"/>
  <c r="DX174" i="1"/>
  <c r="DX175" i="1"/>
  <c r="DX177" i="1"/>
  <c r="DX178" i="1"/>
  <c r="DX179" i="1"/>
  <c r="DX180" i="1"/>
  <c r="DX181" i="1"/>
  <c r="B33" i="3"/>
  <c r="DY154" i="1"/>
  <c r="DY155" i="1"/>
  <c r="DY156" i="1"/>
  <c r="DY157" i="1"/>
  <c r="DY159" i="1"/>
  <c r="DY160" i="1"/>
  <c r="DY161" i="1"/>
  <c r="DY162" i="1"/>
  <c r="DY163" i="1"/>
  <c r="DY164" i="1"/>
  <c r="DY165" i="1"/>
  <c r="DY166" i="1"/>
  <c r="DY167" i="1"/>
  <c r="DY168" i="1"/>
  <c r="DY169" i="1"/>
  <c r="DY170" i="1"/>
  <c r="DY171" i="1"/>
  <c r="DY172" i="1"/>
  <c r="DY173" i="1"/>
  <c r="DY174" i="1"/>
  <c r="DY175" i="1"/>
  <c r="DY177" i="1"/>
  <c r="DY178" i="1"/>
  <c r="DY179" i="1"/>
  <c r="DY180" i="1"/>
  <c r="DY181" i="1"/>
  <c r="B34" i="3"/>
  <c r="DZ154" i="1"/>
  <c r="DZ155" i="1"/>
  <c r="DZ156" i="1"/>
  <c r="DZ157" i="1"/>
  <c r="DZ159" i="1"/>
  <c r="DZ160" i="1"/>
  <c r="DZ161" i="1"/>
  <c r="DZ162" i="1"/>
  <c r="DZ163" i="1"/>
  <c r="DZ164" i="1"/>
  <c r="DZ165" i="1"/>
  <c r="DZ166" i="1"/>
  <c r="DZ167" i="1"/>
  <c r="DZ168" i="1"/>
  <c r="DZ169" i="1"/>
  <c r="DZ170" i="1"/>
  <c r="DZ171" i="1"/>
  <c r="DZ172" i="1"/>
  <c r="DZ173" i="1"/>
  <c r="DZ174" i="1"/>
  <c r="DZ175" i="1"/>
  <c r="DZ177" i="1"/>
  <c r="DZ178" i="1"/>
  <c r="DZ179" i="1"/>
  <c r="DZ180" i="1"/>
  <c r="DZ181" i="1"/>
  <c r="B35" i="3"/>
  <c r="EA154" i="1"/>
  <c r="EA155" i="1"/>
  <c r="EA156" i="1"/>
  <c r="EA157" i="1"/>
  <c r="EA159" i="1"/>
  <c r="EA160" i="1"/>
  <c r="EA161" i="1"/>
  <c r="EA162" i="1"/>
  <c r="EA163" i="1"/>
  <c r="EA164" i="1"/>
  <c r="EA165" i="1"/>
  <c r="EA166" i="1"/>
  <c r="EA167" i="1"/>
  <c r="EA168" i="1"/>
  <c r="EA169" i="1"/>
  <c r="EA170" i="1"/>
  <c r="EA171" i="1"/>
  <c r="EA172" i="1"/>
  <c r="EA173" i="1"/>
  <c r="EA174" i="1"/>
  <c r="EA175" i="1"/>
  <c r="EA177" i="1"/>
  <c r="EA178" i="1"/>
  <c r="EA179" i="1"/>
  <c r="EA180" i="1"/>
  <c r="EA181" i="1"/>
  <c r="B36" i="3"/>
  <c r="EB154" i="1"/>
  <c r="EB155" i="1"/>
  <c r="EB156" i="1"/>
  <c r="EB157" i="1"/>
  <c r="EB159" i="1"/>
  <c r="EB160" i="1"/>
  <c r="EB161" i="1"/>
  <c r="EB162" i="1"/>
  <c r="EB163" i="1"/>
  <c r="EB164" i="1"/>
  <c r="EB165" i="1"/>
  <c r="EB166" i="1"/>
  <c r="EB167" i="1"/>
  <c r="EB168" i="1"/>
  <c r="EB169" i="1"/>
  <c r="EB170" i="1"/>
  <c r="EB171" i="1"/>
  <c r="EB172" i="1"/>
  <c r="EB173" i="1"/>
  <c r="EB174" i="1"/>
  <c r="EB175" i="1"/>
  <c r="EB177" i="1"/>
  <c r="EB178" i="1"/>
  <c r="EB179" i="1"/>
  <c r="EB180" i="1"/>
  <c r="EB181" i="1"/>
  <c r="B37" i="3"/>
  <c r="EC154" i="1"/>
  <c r="EC155" i="1"/>
  <c r="EC156" i="1"/>
  <c r="EC157" i="1"/>
  <c r="EC159" i="1"/>
  <c r="EC160" i="1"/>
  <c r="EC161" i="1"/>
  <c r="EC162" i="1"/>
  <c r="EC163" i="1"/>
  <c r="EC164" i="1"/>
  <c r="EC165" i="1"/>
  <c r="EC166" i="1"/>
  <c r="EC167" i="1"/>
  <c r="EC168" i="1"/>
  <c r="EC169" i="1"/>
  <c r="EC170" i="1"/>
  <c r="EC171" i="1"/>
  <c r="EC172" i="1"/>
  <c r="EC173" i="1"/>
  <c r="EC174" i="1"/>
  <c r="EC175" i="1"/>
  <c r="EC177" i="1"/>
  <c r="EC178" i="1"/>
  <c r="EC179" i="1"/>
  <c r="EC180" i="1"/>
  <c r="EC181" i="1"/>
  <c r="B38" i="3"/>
  <c r="ED154" i="1"/>
  <c r="ED155" i="1"/>
  <c r="ED156" i="1"/>
  <c r="ED157" i="1"/>
  <c r="ED159" i="1"/>
  <c r="ED160" i="1"/>
  <c r="ED161" i="1"/>
  <c r="ED162" i="1"/>
  <c r="ED163" i="1"/>
  <c r="ED164" i="1"/>
  <c r="ED165" i="1"/>
  <c r="ED166" i="1"/>
  <c r="ED167" i="1"/>
  <c r="ED168" i="1"/>
  <c r="ED169" i="1"/>
  <c r="ED170" i="1"/>
  <c r="ED171" i="1"/>
  <c r="ED172" i="1"/>
  <c r="ED173" i="1"/>
  <c r="ED174" i="1"/>
  <c r="ED175" i="1"/>
  <c r="ED177" i="1"/>
  <c r="ED178" i="1"/>
  <c r="ED179" i="1"/>
  <c r="ED180" i="1"/>
  <c r="ED181" i="1"/>
  <c r="B39" i="3"/>
  <c r="EE154" i="1"/>
  <c r="EE155" i="1"/>
  <c r="EE156" i="1"/>
  <c r="EE157" i="1"/>
  <c r="EE159" i="1"/>
  <c r="EE160" i="1"/>
  <c r="EE161" i="1"/>
  <c r="EE162" i="1"/>
  <c r="EE163" i="1"/>
  <c r="EE164" i="1"/>
  <c r="EE165" i="1"/>
  <c r="EE166" i="1"/>
  <c r="EE167" i="1"/>
  <c r="EE168" i="1"/>
  <c r="EE169" i="1"/>
  <c r="EE170" i="1"/>
  <c r="EE171" i="1"/>
  <c r="EE172" i="1"/>
  <c r="EE173" i="1"/>
  <c r="EE174" i="1"/>
  <c r="EE175" i="1"/>
  <c r="EE177" i="1"/>
  <c r="EE178" i="1"/>
  <c r="EE179" i="1"/>
  <c r="EE180" i="1"/>
  <c r="EE181" i="1"/>
  <c r="B40" i="3"/>
  <c r="B42" i="3"/>
  <c r="B44" i="3"/>
  <c r="BH140" i="1"/>
  <c r="BI140" i="1"/>
  <c r="BJ140" i="1"/>
  <c r="BK140" i="1"/>
  <c r="BL140" i="1"/>
  <c r="BM140" i="1"/>
  <c r="BN140" i="1"/>
  <c r="BO140" i="1"/>
  <c r="BP140" i="1"/>
  <c r="BQ140" i="1"/>
  <c r="BS140" i="1"/>
  <c r="AU140" i="1"/>
  <c r="AV140" i="1"/>
  <c r="AW140" i="1"/>
  <c r="AX140" i="1"/>
  <c r="AY140" i="1"/>
  <c r="AZ140" i="1"/>
  <c r="BA140" i="1"/>
  <c r="BB140" i="1"/>
  <c r="BC140" i="1"/>
  <c r="BD140" i="1"/>
  <c r="BF140" i="1"/>
  <c r="AH140" i="1"/>
  <c r="AI140" i="1"/>
  <c r="AJ140" i="1"/>
  <c r="AK140" i="1"/>
  <c r="AL140" i="1"/>
  <c r="AM140" i="1"/>
  <c r="AN140" i="1"/>
  <c r="AO140" i="1"/>
  <c r="AP140" i="1"/>
  <c r="AQ140" i="1"/>
  <c r="AS140" i="1"/>
  <c r="U140" i="1"/>
  <c r="V140" i="1"/>
  <c r="W140" i="1"/>
  <c r="X140" i="1"/>
  <c r="Y140" i="1"/>
  <c r="Z140" i="1"/>
  <c r="AA140" i="1"/>
  <c r="AB140" i="1"/>
  <c r="AC140" i="1"/>
  <c r="AD140" i="1"/>
  <c r="AF140" i="1"/>
  <c r="I140" i="1"/>
  <c r="G158" i="1"/>
  <c r="BH158" i="1"/>
  <c r="BI158" i="1"/>
  <c r="BJ158" i="1"/>
  <c r="BK158" i="1"/>
  <c r="BL158" i="1"/>
  <c r="BM158" i="1"/>
  <c r="BN158" i="1"/>
  <c r="BO158" i="1"/>
  <c r="BP158" i="1"/>
  <c r="BQ158" i="1"/>
  <c r="BS158" i="1"/>
  <c r="AU158" i="1"/>
  <c r="AV158" i="1"/>
  <c r="AW158" i="1"/>
  <c r="AX158" i="1"/>
  <c r="AY158" i="1"/>
  <c r="AZ158" i="1"/>
  <c r="BA158" i="1"/>
  <c r="BB158" i="1"/>
  <c r="BC158" i="1"/>
  <c r="BD158" i="1"/>
  <c r="BF158" i="1"/>
  <c r="AH158" i="1"/>
  <c r="AI158" i="1"/>
  <c r="AJ158" i="1"/>
  <c r="AK158" i="1"/>
  <c r="AL158" i="1"/>
  <c r="AM158" i="1"/>
  <c r="AN158" i="1"/>
  <c r="AO158" i="1"/>
  <c r="AP158" i="1"/>
  <c r="AQ158" i="1"/>
  <c r="AS158" i="1"/>
  <c r="U158" i="1"/>
  <c r="V158" i="1"/>
  <c r="W158" i="1"/>
  <c r="X158" i="1"/>
  <c r="Y158" i="1"/>
  <c r="Z158" i="1"/>
  <c r="AA158" i="1"/>
  <c r="AB158" i="1"/>
  <c r="AC158" i="1"/>
  <c r="AD158" i="1"/>
  <c r="AF158" i="1"/>
  <c r="I158" i="1"/>
  <c r="BH117" i="1"/>
  <c r="BI117" i="1"/>
  <c r="BJ117" i="1"/>
  <c r="BK117" i="1"/>
  <c r="BL117" i="1"/>
  <c r="BM117" i="1"/>
  <c r="BN117" i="1"/>
  <c r="BO117" i="1"/>
  <c r="BP117" i="1"/>
  <c r="BQ117" i="1"/>
  <c r="BS117" i="1"/>
  <c r="AU117" i="1"/>
  <c r="AV117" i="1"/>
  <c r="AW117" i="1"/>
  <c r="AX117" i="1"/>
  <c r="AY117" i="1"/>
  <c r="AZ117" i="1"/>
  <c r="BA117" i="1"/>
  <c r="BB117" i="1"/>
  <c r="BC117" i="1"/>
  <c r="BD117" i="1"/>
  <c r="BF117" i="1"/>
  <c r="AH117" i="1"/>
  <c r="AI117" i="1"/>
  <c r="AJ117" i="1"/>
  <c r="AK117" i="1"/>
  <c r="AL117" i="1"/>
  <c r="AM117" i="1"/>
  <c r="AN117" i="1"/>
  <c r="AO117" i="1"/>
  <c r="AP117" i="1"/>
  <c r="AQ117" i="1"/>
  <c r="AS117" i="1"/>
  <c r="U117" i="1"/>
  <c r="V117" i="1"/>
  <c r="W117" i="1"/>
  <c r="X117" i="1"/>
  <c r="Y117" i="1"/>
  <c r="Z117" i="1"/>
  <c r="AA117" i="1"/>
  <c r="AB117" i="1"/>
  <c r="AC117" i="1"/>
  <c r="AD117" i="1"/>
  <c r="AF117" i="1"/>
  <c r="I117" i="1"/>
  <c r="H10" i="1"/>
  <c r="G10" i="1"/>
  <c r="BH10" i="1"/>
  <c r="BI10" i="1"/>
  <c r="BJ10" i="1"/>
  <c r="BK10" i="1"/>
  <c r="BL10" i="1"/>
  <c r="BM10" i="1"/>
  <c r="BN10" i="1"/>
  <c r="BO10" i="1"/>
  <c r="BP10" i="1"/>
  <c r="BQ10" i="1"/>
  <c r="BS10" i="1"/>
  <c r="AU10" i="1"/>
  <c r="AV10" i="1"/>
  <c r="AW10" i="1"/>
  <c r="AX10" i="1"/>
  <c r="AY10" i="1"/>
  <c r="AZ10" i="1"/>
  <c r="BA10" i="1"/>
  <c r="BB10" i="1"/>
  <c r="BC10" i="1"/>
  <c r="BD10" i="1"/>
  <c r="BF10" i="1"/>
  <c r="AH10" i="1"/>
  <c r="AI10" i="1"/>
  <c r="AJ10" i="1"/>
  <c r="AK10" i="1"/>
  <c r="AL10" i="1"/>
  <c r="AM10" i="1"/>
  <c r="AN10" i="1"/>
  <c r="AO10" i="1"/>
  <c r="AP10" i="1"/>
  <c r="AQ10" i="1"/>
  <c r="AS10" i="1"/>
  <c r="U10" i="1"/>
  <c r="V10" i="1"/>
  <c r="W10" i="1"/>
  <c r="X10" i="1"/>
  <c r="Y10" i="1"/>
  <c r="Z10" i="1"/>
  <c r="AA10" i="1"/>
  <c r="AB10" i="1"/>
  <c r="AC10" i="1"/>
  <c r="AD10" i="1"/>
  <c r="AF10" i="1"/>
  <c r="I10" i="1"/>
  <c r="H22" i="1"/>
  <c r="E63" i="1"/>
  <c r="CD154" i="1"/>
  <c r="CD155" i="1"/>
  <c r="CD156" i="1"/>
  <c r="CD157" i="1"/>
  <c r="CD159" i="1"/>
  <c r="CD160" i="1"/>
  <c r="CD161" i="1"/>
  <c r="CD162" i="1"/>
  <c r="CD163" i="1"/>
  <c r="CD164" i="1"/>
  <c r="CD165" i="1"/>
  <c r="CD166" i="1"/>
  <c r="CD167" i="1"/>
  <c r="CD168" i="1"/>
  <c r="CD169" i="1"/>
  <c r="CD170" i="1"/>
  <c r="CD171" i="1"/>
  <c r="CD172" i="1"/>
  <c r="CD173" i="1"/>
  <c r="CD174" i="1"/>
  <c r="CD175" i="1"/>
  <c r="CD177" i="1"/>
  <c r="CD178" i="1"/>
  <c r="CD179" i="1"/>
  <c r="CD180" i="1"/>
  <c r="CD181" i="1"/>
  <c r="CC154" i="1"/>
  <c r="CC155" i="1"/>
  <c r="CC156" i="1"/>
  <c r="CC157" i="1"/>
  <c r="CC159" i="1"/>
  <c r="CC160" i="1"/>
  <c r="CC161" i="1"/>
  <c r="CC162" i="1"/>
  <c r="CC163" i="1"/>
  <c r="CC164" i="1"/>
  <c r="CC165" i="1"/>
  <c r="CC166" i="1"/>
  <c r="CC167" i="1"/>
  <c r="CC168" i="1"/>
  <c r="CC169" i="1"/>
  <c r="CC170" i="1"/>
  <c r="CC171" i="1"/>
  <c r="CC172" i="1"/>
  <c r="CC173" i="1"/>
  <c r="CC174" i="1"/>
  <c r="CC175" i="1"/>
  <c r="CC177" i="1"/>
  <c r="CC178" i="1"/>
  <c r="CC179" i="1"/>
  <c r="CC180" i="1"/>
  <c r="CC181" i="1"/>
  <c r="CB154" i="1"/>
  <c r="CB155" i="1"/>
  <c r="CB156" i="1"/>
  <c r="CB157" i="1"/>
  <c r="CB159" i="1"/>
  <c r="CB160" i="1"/>
  <c r="CB161" i="1"/>
  <c r="CB162" i="1"/>
  <c r="CB163" i="1"/>
  <c r="CB164" i="1"/>
  <c r="CB165" i="1"/>
  <c r="CB166" i="1"/>
  <c r="CB167" i="1"/>
  <c r="CB168" i="1"/>
  <c r="CB169" i="1"/>
  <c r="CB170" i="1"/>
  <c r="CB171" i="1"/>
  <c r="CB172" i="1"/>
  <c r="CB173" i="1"/>
  <c r="CB174" i="1"/>
  <c r="CB175" i="1"/>
  <c r="CB177" i="1"/>
  <c r="CB178" i="1"/>
  <c r="CB179" i="1"/>
  <c r="CB180" i="1"/>
  <c r="CB181" i="1"/>
  <c r="CA154" i="1"/>
  <c r="CA155" i="1"/>
  <c r="CA156" i="1"/>
  <c r="CA157" i="1"/>
  <c r="CA159" i="1"/>
  <c r="CA160" i="1"/>
  <c r="CA161" i="1"/>
  <c r="CA162" i="1"/>
  <c r="CA163" i="1"/>
  <c r="CA164" i="1"/>
  <c r="CA165" i="1"/>
  <c r="CA166" i="1"/>
  <c r="CA167" i="1"/>
  <c r="CA168" i="1"/>
  <c r="CA169" i="1"/>
  <c r="CA170" i="1"/>
  <c r="CA171" i="1"/>
  <c r="CA172" i="1"/>
  <c r="CA173" i="1"/>
  <c r="CA174" i="1"/>
  <c r="CA175" i="1"/>
  <c r="CA177" i="1"/>
  <c r="CA178" i="1"/>
  <c r="CA179" i="1"/>
  <c r="CA180" i="1"/>
  <c r="CA181" i="1"/>
  <c r="BZ154" i="1"/>
  <c r="BZ155" i="1"/>
  <c r="BZ156" i="1"/>
  <c r="BZ157" i="1"/>
  <c r="BZ159" i="1"/>
  <c r="BZ160" i="1"/>
  <c r="BZ161" i="1"/>
  <c r="BZ162" i="1"/>
  <c r="BZ163" i="1"/>
  <c r="BZ164" i="1"/>
  <c r="BZ165" i="1"/>
  <c r="BZ166" i="1"/>
  <c r="BZ167" i="1"/>
  <c r="BZ168" i="1"/>
  <c r="BZ169" i="1"/>
  <c r="BZ170" i="1"/>
  <c r="BZ171" i="1"/>
  <c r="BZ172" i="1"/>
  <c r="BZ173" i="1"/>
  <c r="BZ174" i="1"/>
  <c r="BZ175" i="1"/>
  <c r="BZ177" i="1"/>
  <c r="BZ178" i="1"/>
  <c r="BZ179" i="1"/>
  <c r="BZ180" i="1"/>
  <c r="BZ181" i="1"/>
  <c r="BY154" i="1"/>
  <c r="BY155" i="1"/>
  <c r="BY156" i="1"/>
  <c r="BY157" i="1"/>
  <c r="BY159" i="1"/>
  <c r="BY160" i="1"/>
  <c r="BY161" i="1"/>
  <c r="BY162" i="1"/>
  <c r="BY163" i="1"/>
  <c r="BY164" i="1"/>
  <c r="BY165" i="1"/>
  <c r="BY166" i="1"/>
  <c r="BY167" i="1"/>
  <c r="BY168" i="1"/>
  <c r="BY169" i="1"/>
  <c r="BY170" i="1"/>
  <c r="BY171" i="1"/>
  <c r="BY172" i="1"/>
  <c r="BY173" i="1"/>
  <c r="BY174" i="1"/>
  <c r="BY175" i="1"/>
  <c r="BY177" i="1"/>
  <c r="BY178" i="1"/>
  <c r="BY179" i="1"/>
  <c r="BY180" i="1"/>
  <c r="BY181" i="1"/>
  <c r="BX154" i="1"/>
  <c r="BX155" i="1"/>
  <c r="BX156" i="1"/>
  <c r="BX157" i="1"/>
  <c r="BX159" i="1"/>
  <c r="BX160" i="1"/>
  <c r="BX161" i="1"/>
  <c r="BX162" i="1"/>
  <c r="BX163" i="1"/>
  <c r="BX164" i="1"/>
  <c r="BX165" i="1"/>
  <c r="BX166" i="1"/>
  <c r="BX167" i="1"/>
  <c r="BX168" i="1"/>
  <c r="BX169" i="1"/>
  <c r="BX170" i="1"/>
  <c r="BX171" i="1"/>
  <c r="BX172" i="1"/>
  <c r="BX173" i="1"/>
  <c r="BX174" i="1"/>
  <c r="BX175" i="1"/>
  <c r="BX177" i="1"/>
  <c r="BX178" i="1"/>
  <c r="BX179" i="1"/>
  <c r="BX180" i="1"/>
  <c r="BX181" i="1"/>
  <c r="BW154" i="1"/>
  <c r="BW155" i="1"/>
  <c r="BW156" i="1"/>
  <c r="BW157" i="1"/>
  <c r="BW159" i="1"/>
  <c r="BW160" i="1"/>
  <c r="BW161" i="1"/>
  <c r="BW162" i="1"/>
  <c r="BW163" i="1"/>
  <c r="BW164" i="1"/>
  <c r="BW165" i="1"/>
  <c r="BW166" i="1"/>
  <c r="BW167" i="1"/>
  <c r="BW168" i="1"/>
  <c r="BW169" i="1"/>
  <c r="BW170" i="1"/>
  <c r="BW171" i="1"/>
  <c r="BW172" i="1"/>
  <c r="BW173" i="1"/>
  <c r="BW174" i="1"/>
  <c r="BW175" i="1"/>
  <c r="BW177" i="1"/>
  <c r="BW178" i="1"/>
  <c r="BW179" i="1"/>
  <c r="BW180" i="1"/>
  <c r="BW181" i="1"/>
  <c r="BV154" i="1"/>
  <c r="BV155" i="1"/>
  <c r="BV156" i="1"/>
  <c r="BV157" i="1"/>
  <c r="BV159" i="1"/>
  <c r="BV160" i="1"/>
  <c r="BV161" i="1"/>
  <c r="BV162" i="1"/>
  <c r="BV163" i="1"/>
  <c r="BV164" i="1"/>
  <c r="BV165" i="1"/>
  <c r="BV166" i="1"/>
  <c r="BV167" i="1"/>
  <c r="BV168" i="1"/>
  <c r="BV169" i="1"/>
  <c r="BV170" i="1"/>
  <c r="BV171" i="1"/>
  <c r="BV172" i="1"/>
  <c r="BV173" i="1"/>
  <c r="BV174" i="1"/>
  <c r="BV175" i="1"/>
  <c r="BV177" i="1"/>
  <c r="BV178" i="1"/>
  <c r="BV179" i="1"/>
  <c r="BV180" i="1"/>
  <c r="BV181" i="1"/>
  <c r="U154" i="1"/>
  <c r="U155" i="1"/>
  <c r="U156" i="1"/>
  <c r="U157" i="1"/>
  <c r="U159" i="1"/>
  <c r="U160" i="1"/>
  <c r="U161" i="1"/>
  <c r="U162" i="1"/>
  <c r="U163" i="1"/>
  <c r="U164" i="1"/>
  <c r="U165" i="1"/>
  <c r="U166" i="1"/>
  <c r="U167" i="1"/>
  <c r="U168" i="1"/>
  <c r="U169" i="1"/>
  <c r="U170" i="1"/>
  <c r="U171" i="1"/>
  <c r="U172" i="1"/>
  <c r="U173" i="1"/>
  <c r="U174" i="1"/>
  <c r="U175" i="1"/>
  <c r="U177" i="1"/>
  <c r="U178" i="1"/>
  <c r="U179" i="1"/>
  <c r="U180" i="1"/>
  <c r="U176" i="1"/>
  <c r="U181" i="1"/>
  <c r="V154" i="1"/>
  <c r="V155" i="1"/>
  <c r="V156" i="1"/>
  <c r="V157" i="1"/>
  <c r="V159" i="1"/>
  <c r="V160" i="1"/>
  <c r="V161" i="1"/>
  <c r="V162" i="1"/>
  <c r="V163" i="1"/>
  <c r="V164" i="1"/>
  <c r="V165" i="1"/>
  <c r="V166" i="1"/>
  <c r="V167" i="1"/>
  <c r="V168" i="1"/>
  <c r="V169" i="1"/>
  <c r="V170" i="1"/>
  <c r="V171" i="1"/>
  <c r="V172" i="1"/>
  <c r="V173" i="1"/>
  <c r="V174" i="1"/>
  <c r="V175" i="1"/>
  <c r="V177" i="1"/>
  <c r="V178" i="1"/>
  <c r="V179" i="1"/>
  <c r="V180" i="1"/>
  <c r="V176" i="1"/>
  <c r="V181" i="1"/>
  <c r="W154" i="1"/>
  <c r="W155" i="1"/>
  <c r="W156" i="1"/>
  <c r="W157" i="1"/>
  <c r="W159" i="1"/>
  <c r="W160" i="1"/>
  <c r="W161" i="1"/>
  <c r="W162" i="1"/>
  <c r="W163" i="1"/>
  <c r="W164" i="1"/>
  <c r="W165" i="1"/>
  <c r="W166" i="1"/>
  <c r="W167" i="1"/>
  <c r="W168" i="1"/>
  <c r="W169" i="1"/>
  <c r="W170" i="1"/>
  <c r="W171" i="1"/>
  <c r="W172" i="1"/>
  <c r="W173" i="1"/>
  <c r="W174" i="1"/>
  <c r="W175" i="1"/>
  <c r="W177" i="1"/>
  <c r="W178" i="1"/>
  <c r="W179" i="1"/>
  <c r="W180" i="1"/>
  <c r="W176" i="1"/>
  <c r="W181" i="1"/>
  <c r="X154" i="1"/>
  <c r="X155" i="1"/>
  <c r="X156" i="1"/>
  <c r="X157" i="1"/>
  <c r="X159" i="1"/>
  <c r="X160" i="1"/>
  <c r="X161" i="1"/>
  <c r="X162" i="1"/>
  <c r="X163" i="1"/>
  <c r="X164" i="1"/>
  <c r="X165" i="1"/>
  <c r="X166" i="1"/>
  <c r="X167" i="1"/>
  <c r="X168" i="1"/>
  <c r="X169" i="1"/>
  <c r="X170" i="1"/>
  <c r="X171" i="1"/>
  <c r="X172" i="1"/>
  <c r="X173" i="1"/>
  <c r="X174" i="1"/>
  <c r="X175" i="1"/>
  <c r="X177" i="1"/>
  <c r="X178" i="1"/>
  <c r="X179" i="1"/>
  <c r="X180" i="1"/>
  <c r="X176" i="1"/>
  <c r="X181" i="1"/>
  <c r="Y154" i="1"/>
  <c r="Y155" i="1"/>
  <c r="Y156" i="1"/>
  <c r="Y157" i="1"/>
  <c r="Y159" i="1"/>
  <c r="Y160" i="1"/>
  <c r="Y161" i="1"/>
  <c r="Y162" i="1"/>
  <c r="Y163" i="1"/>
  <c r="Y164" i="1"/>
  <c r="Y165" i="1"/>
  <c r="Y166" i="1"/>
  <c r="Y167" i="1"/>
  <c r="Y168" i="1"/>
  <c r="Y169" i="1"/>
  <c r="Y170" i="1"/>
  <c r="Y171" i="1"/>
  <c r="Y172" i="1"/>
  <c r="Y173" i="1"/>
  <c r="Y174" i="1"/>
  <c r="Y175" i="1"/>
  <c r="Y177" i="1"/>
  <c r="Y178" i="1"/>
  <c r="Y179" i="1"/>
  <c r="Y180" i="1"/>
  <c r="Y176" i="1"/>
  <c r="Y181" i="1"/>
  <c r="Z154" i="1"/>
  <c r="Z155" i="1"/>
  <c r="Z156" i="1"/>
  <c r="Z157" i="1"/>
  <c r="Z159" i="1"/>
  <c r="Z160" i="1"/>
  <c r="Z161" i="1"/>
  <c r="Z162" i="1"/>
  <c r="Z163" i="1"/>
  <c r="Z164" i="1"/>
  <c r="Z165" i="1"/>
  <c r="Z166" i="1"/>
  <c r="Z167" i="1"/>
  <c r="Z168" i="1"/>
  <c r="Z169" i="1"/>
  <c r="Z170" i="1"/>
  <c r="Z171" i="1"/>
  <c r="Z172" i="1"/>
  <c r="Z173" i="1"/>
  <c r="Z174" i="1"/>
  <c r="Z175" i="1"/>
  <c r="Z177" i="1"/>
  <c r="Z178" i="1"/>
  <c r="Z179" i="1"/>
  <c r="Z180" i="1"/>
  <c r="Z176" i="1"/>
  <c r="Z181" i="1"/>
  <c r="AA154" i="1"/>
  <c r="AA155" i="1"/>
  <c r="AA156" i="1"/>
  <c r="AA157" i="1"/>
  <c r="AA159" i="1"/>
  <c r="AA160" i="1"/>
  <c r="AA161" i="1"/>
  <c r="AA162" i="1"/>
  <c r="AA163" i="1"/>
  <c r="AA164" i="1"/>
  <c r="AA165" i="1"/>
  <c r="AA166" i="1"/>
  <c r="AA167" i="1"/>
  <c r="AA168" i="1"/>
  <c r="AA169" i="1"/>
  <c r="AA170" i="1"/>
  <c r="AA171" i="1"/>
  <c r="AA172" i="1"/>
  <c r="AA173" i="1"/>
  <c r="AA174" i="1"/>
  <c r="AA175" i="1"/>
  <c r="AA177" i="1"/>
  <c r="AA178" i="1"/>
  <c r="AA179" i="1"/>
  <c r="AA180" i="1"/>
  <c r="AA176" i="1"/>
  <c r="AA181" i="1"/>
  <c r="AB154" i="1"/>
  <c r="AB155" i="1"/>
  <c r="AB156" i="1"/>
  <c r="AB157" i="1"/>
  <c r="AB159" i="1"/>
  <c r="AB160" i="1"/>
  <c r="AB161" i="1"/>
  <c r="AB162" i="1"/>
  <c r="AB163" i="1"/>
  <c r="AB164" i="1"/>
  <c r="AB165" i="1"/>
  <c r="AB166" i="1"/>
  <c r="AB167" i="1"/>
  <c r="AB168" i="1"/>
  <c r="AB169" i="1"/>
  <c r="AB170" i="1"/>
  <c r="AB171" i="1"/>
  <c r="AB172" i="1"/>
  <c r="AB173" i="1"/>
  <c r="AB174" i="1"/>
  <c r="AB175" i="1"/>
  <c r="AB177" i="1"/>
  <c r="AB178" i="1"/>
  <c r="AB179" i="1"/>
  <c r="AB180" i="1"/>
  <c r="AB176" i="1"/>
  <c r="AB181" i="1"/>
  <c r="AC154" i="1"/>
  <c r="AC155" i="1"/>
  <c r="AC156" i="1"/>
  <c r="AC157" i="1"/>
  <c r="AC159" i="1"/>
  <c r="AC160" i="1"/>
  <c r="AC161" i="1"/>
  <c r="AC162" i="1"/>
  <c r="AC163" i="1"/>
  <c r="AC164" i="1"/>
  <c r="AC165" i="1"/>
  <c r="AC166" i="1"/>
  <c r="AC167" i="1"/>
  <c r="AC168" i="1"/>
  <c r="AC169" i="1"/>
  <c r="AC170" i="1"/>
  <c r="AC171" i="1"/>
  <c r="AC172" i="1"/>
  <c r="AC173" i="1"/>
  <c r="AC174" i="1"/>
  <c r="AC175" i="1"/>
  <c r="AC177" i="1"/>
  <c r="AC178" i="1"/>
  <c r="AC179" i="1"/>
  <c r="AC180" i="1"/>
  <c r="AC176" i="1"/>
  <c r="AC181" i="1"/>
  <c r="AH154" i="1"/>
  <c r="AH155" i="1"/>
  <c r="AH156" i="1"/>
  <c r="AH157" i="1"/>
  <c r="AH159" i="1"/>
  <c r="AH160" i="1"/>
  <c r="AH161" i="1"/>
  <c r="AH162" i="1"/>
  <c r="AH163" i="1"/>
  <c r="AH164" i="1"/>
  <c r="AH165" i="1"/>
  <c r="AH166" i="1"/>
  <c r="AH167" i="1"/>
  <c r="AH168" i="1"/>
  <c r="AH169" i="1"/>
  <c r="AH170" i="1"/>
  <c r="AH171" i="1"/>
  <c r="AH172" i="1"/>
  <c r="AH173" i="1"/>
  <c r="AH174" i="1"/>
  <c r="AH175" i="1"/>
  <c r="AH177" i="1"/>
  <c r="AH178" i="1"/>
  <c r="AH179" i="1"/>
  <c r="AH180" i="1"/>
  <c r="AH176" i="1"/>
  <c r="AH181" i="1"/>
  <c r="AI154" i="1"/>
  <c r="AI155" i="1"/>
  <c r="AI156" i="1"/>
  <c r="AI157" i="1"/>
  <c r="AI159" i="1"/>
  <c r="AI160" i="1"/>
  <c r="AI161" i="1"/>
  <c r="AI162" i="1"/>
  <c r="AI163" i="1"/>
  <c r="AI164" i="1"/>
  <c r="AI165" i="1"/>
  <c r="AI166" i="1"/>
  <c r="AI167" i="1"/>
  <c r="AI168" i="1"/>
  <c r="AI169" i="1"/>
  <c r="AI170" i="1"/>
  <c r="AI171" i="1"/>
  <c r="AI172" i="1"/>
  <c r="AI173" i="1"/>
  <c r="AI174" i="1"/>
  <c r="AI175" i="1"/>
  <c r="AI177" i="1"/>
  <c r="AI178" i="1"/>
  <c r="AI179" i="1"/>
  <c r="AI180" i="1"/>
  <c r="AI176" i="1"/>
  <c r="AI181" i="1"/>
  <c r="AJ154" i="1"/>
  <c r="AJ155" i="1"/>
  <c r="AJ156" i="1"/>
  <c r="AJ157" i="1"/>
  <c r="AJ159" i="1"/>
  <c r="AJ160" i="1"/>
  <c r="AJ161" i="1"/>
  <c r="AJ162" i="1"/>
  <c r="AJ163" i="1"/>
  <c r="AJ164" i="1"/>
  <c r="AJ165" i="1"/>
  <c r="AJ166" i="1"/>
  <c r="AJ167" i="1"/>
  <c r="AJ168" i="1"/>
  <c r="AJ169" i="1"/>
  <c r="AJ170" i="1"/>
  <c r="AJ171" i="1"/>
  <c r="AJ172" i="1"/>
  <c r="AJ173" i="1"/>
  <c r="AJ174" i="1"/>
  <c r="AJ175" i="1"/>
  <c r="AJ177" i="1"/>
  <c r="AJ178" i="1"/>
  <c r="AJ179" i="1"/>
  <c r="AJ180" i="1"/>
  <c r="AJ176" i="1"/>
  <c r="AJ181" i="1"/>
  <c r="AK154" i="1"/>
  <c r="AK155" i="1"/>
  <c r="AK156" i="1"/>
  <c r="AK157" i="1"/>
  <c r="AK159" i="1"/>
  <c r="AK160" i="1"/>
  <c r="AK161" i="1"/>
  <c r="AK162" i="1"/>
  <c r="AK163" i="1"/>
  <c r="AK164" i="1"/>
  <c r="AK165" i="1"/>
  <c r="AK166" i="1"/>
  <c r="AK167" i="1"/>
  <c r="AK168" i="1"/>
  <c r="AK169" i="1"/>
  <c r="AK170" i="1"/>
  <c r="AK171" i="1"/>
  <c r="AK172" i="1"/>
  <c r="AK173" i="1"/>
  <c r="AK174" i="1"/>
  <c r="AK175" i="1"/>
  <c r="AK177" i="1"/>
  <c r="AK178" i="1"/>
  <c r="AK179" i="1"/>
  <c r="AK180" i="1"/>
  <c r="AK176" i="1"/>
  <c r="AK181" i="1"/>
  <c r="AL154" i="1"/>
  <c r="AL155" i="1"/>
  <c r="AL156" i="1"/>
  <c r="AL157" i="1"/>
  <c r="AL159" i="1"/>
  <c r="AL160" i="1"/>
  <c r="AL161" i="1"/>
  <c r="AL162" i="1"/>
  <c r="AL163" i="1"/>
  <c r="AL164" i="1"/>
  <c r="AL165" i="1"/>
  <c r="AL166" i="1"/>
  <c r="AL167" i="1"/>
  <c r="AL168" i="1"/>
  <c r="AL169" i="1"/>
  <c r="AL170" i="1"/>
  <c r="AL171" i="1"/>
  <c r="AL172" i="1"/>
  <c r="AL173" i="1"/>
  <c r="AL174" i="1"/>
  <c r="AL175" i="1"/>
  <c r="AL177" i="1"/>
  <c r="AL178" i="1"/>
  <c r="AL179" i="1"/>
  <c r="AL180" i="1"/>
  <c r="AL176" i="1"/>
  <c r="AL181" i="1"/>
  <c r="AM154" i="1"/>
  <c r="AM155" i="1"/>
  <c r="AM156" i="1"/>
  <c r="AM157" i="1"/>
  <c r="AM159" i="1"/>
  <c r="AM160" i="1"/>
  <c r="AM161" i="1"/>
  <c r="AM162" i="1"/>
  <c r="AM163" i="1"/>
  <c r="AM164" i="1"/>
  <c r="AM165" i="1"/>
  <c r="AM166" i="1"/>
  <c r="AM167" i="1"/>
  <c r="AM168" i="1"/>
  <c r="F169" i="1"/>
  <c r="AM169" i="1"/>
  <c r="AM170" i="1"/>
  <c r="AM171" i="1"/>
  <c r="AM172" i="1"/>
  <c r="AM173" i="1"/>
  <c r="AM174" i="1"/>
  <c r="AM175" i="1"/>
  <c r="AM177" i="1"/>
  <c r="AM178" i="1"/>
  <c r="AM179" i="1"/>
  <c r="AM180" i="1"/>
  <c r="AM176" i="1"/>
  <c r="AM181" i="1"/>
  <c r="AN154" i="1"/>
  <c r="AN155" i="1"/>
  <c r="AN156" i="1"/>
  <c r="AN157" i="1"/>
  <c r="AN159" i="1"/>
  <c r="AN160" i="1"/>
  <c r="AN161" i="1"/>
  <c r="AN162" i="1"/>
  <c r="AN163" i="1"/>
  <c r="AN164" i="1"/>
  <c r="AN165" i="1"/>
  <c r="AN166" i="1"/>
  <c r="AN167" i="1"/>
  <c r="AN168" i="1"/>
  <c r="AN169" i="1"/>
  <c r="AN170" i="1"/>
  <c r="AN171" i="1"/>
  <c r="AN172" i="1"/>
  <c r="AN173" i="1"/>
  <c r="AN174" i="1"/>
  <c r="AN175" i="1"/>
  <c r="AN177" i="1"/>
  <c r="AN178" i="1"/>
  <c r="AN179" i="1"/>
  <c r="AN180" i="1"/>
  <c r="AN176" i="1"/>
  <c r="AN181" i="1"/>
  <c r="AO154" i="1"/>
  <c r="AO155" i="1"/>
  <c r="AO156" i="1"/>
  <c r="AO157" i="1"/>
  <c r="AO159" i="1"/>
  <c r="AO160" i="1"/>
  <c r="AO161" i="1"/>
  <c r="AO162" i="1"/>
  <c r="AO163" i="1"/>
  <c r="AO164" i="1"/>
  <c r="AO165" i="1"/>
  <c r="AO166" i="1"/>
  <c r="AO167" i="1"/>
  <c r="AO168" i="1"/>
  <c r="AO169" i="1"/>
  <c r="AO170" i="1"/>
  <c r="AO171" i="1"/>
  <c r="AO172" i="1"/>
  <c r="AO173" i="1"/>
  <c r="AO174" i="1"/>
  <c r="AO175" i="1"/>
  <c r="AO177" i="1"/>
  <c r="AO178" i="1"/>
  <c r="AO179" i="1"/>
  <c r="AO180" i="1"/>
  <c r="AO176" i="1"/>
  <c r="AO181" i="1"/>
  <c r="AP154" i="1"/>
  <c r="AP155" i="1"/>
  <c r="AP156" i="1"/>
  <c r="AP157" i="1"/>
  <c r="AP159" i="1"/>
  <c r="AP160" i="1"/>
  <c r="AP161" i="1"/>
  <c r="AP162" i="1"/>
  <c r="AP163" i="1"/>
  <c r="AP164" i="1"/>
  <c r="AP165" i="1"/>
  <c r="AP166" i="1"/>
  <c r="AP167" i="1"/>
  <c r="AP168" i="1"/>
  <c r="AP169" i="1"/>
  <c r="AP170" i="1"/>
  <c r="AP171" i="1"/>
  <c r="AP172" i="1"/>
  <c r="AP173" i="1"/>
  <c r="AP174" i="1"/>
  <c r="AP175" i="1"/>
  <c r="AP177" i="1"/>
  <c r="AP178" i="1"/>
  <c r="AP179" i="1"/>
  <c r="AP180" i="1"/>
  <c r="AP176" i="1"/>
  <c r="AP181" i="1"/>
  <c r="BH154" i="1"/>
  <c r="BH155" i="1"/>
  <c r="BH156" i="1"/>
  <c r="BH157" i="1"/>
  <c r="BH159" i="1"/>
  <c r="BH160" i="1"/>
  <c r="BH161" i="1"/>
  <c r="BH162" i="1"/>
  <c r="BH163" i="1"/>
  <c r="BH164" i="1"/>
  <c r="BH165" i="1"/>
  <c r="BH166" i="1"/>
  <c r="BH167" i="1"/>
  <c r="BH168" i="1"/>
  <c r="BH169" i="1"/>
  <c r="BH170" i="1"/>
  <c r="BH171" i="1"/>
  <c r="BH172" i="1"/>
  <c r="BH173" i="1"/>
  <c r="BH174" i="1"/>
  <c r="BH175" i="1"/>
  <c r="BH177" i="1"/>
  <c r="BH178" i="1"/>
  <c r="BH179" i="1"/>
  <c r="BH180" i="1"/>
  <c r="BH176" i="1"/>
  <c r="BH181" i="1"/>
  <c r="BI154" i="1"/>
  <c r="BI155" i="1"/>
  <c r="BI156" i="1"/>
  <c r="BI157" i="1"/>
  <c r="BI159" i="1"/>
  <c r="BI160" i="1"/>
  <c r="BI161" i="1"/>
  <c r="BI162" i="1"/>
  <c r="BI163" i="1"/>
  <c r="BI164" i="1"/>
  <c r="BI165" i="1"/>
  <c r="BI166" i="1"/>
  <c r="BI167" i="1"/>
  <c r="BI168" i="1"/>
  <c r="BI169" i="1"/>
  <c r="BI170" i="1"/>
  <c r="BI171" i="1"/>
  <c r="BI172" i="1"/>
  <c r="BI173" i="1"/>
  <c r="BI174" i="1"/>
  <c r="BI175" i="1"/>
  <c r="BI177" i="1"/>
  <c r="BI178" i="1"/>
  <c r="BI179" i="1"/>
  <c r="BI180" i="1"/>
  <c r="BI176" i="1"/>
  <c r="BI181" i="1"/>
  <c r="BJ154" i="1"/>
  <c r="BJ155" i="1"/>
  <c r="BJ156" i="1"/>
  <c r="BJ157" i="1"/>
  <c r="BJ159" i="1"/>
  <c r="BJ160" i="1"/>
  <c r="BJ161" i="1"/>
  <c r="BJ162" i="1"/>
  <c r="BJ163" i="1"/>
  <c r="BJ164" i="1"/>
  <c r="BJ165" i="1"/>
  <c r="BJ166" i="1"/>
  <c r="BJ167" i="1"/>
  <c r="BJ168" i="1"/>
  <c r="BJ169" i="1"/>
  <c r="BJ170" i="1"/>
  <c r="BJ171" i="1"/>
  <c r="BJ172" i="1"/>
  <c r="BJ173" i="1"/>
  <c r="BJ174" i="1"/>
  <c r="BJ175" i="1"/>
  <c r="BJ177" i="1"/>
  <c r="BJ178" i="1"/>
  <c r="BJ179" i="1"/>
  <c r="BJ180" i="1"/>
  <c r="BJ176" i="1"/>
  <c r="BJ181" i="1"/>
  <c r="BK154" i="1"/>
  <c r="BK155" i="1"/>
  <c r="BK156" i="1"/>
  <c r="BK157" i="1"/>
  <c r="BK159" i="1"/>
  <c r="BK160" i="1"/>
  <c r="BK161" i="1"/>
  <c r="BK162" i="1"/>
  <c r="BK163" i="1"/>
  <c r="BK164" i="1"/>
  <c r="BK165" i="1"/>
  <c r="BK166" i="1"/>
  <c r="BK167" i="1"/>
  <c r="BK168" i="1"/>
  <c r="BK169" i="1"/>
  <c r="BK170" i="1"/>
  <c r="BK171" i="1"/>
  <c r="BK172" i="1"/>
  <c r="BK173" i="1"/>
  <c r="BK174" i="1"/>
  <c r="BK175" i="1"/>
  <c r="BK177" i="1"/>
  <c r="BK178" i="1"/>
  <c r="BK179" i="1"/>
  <c r="BK180" i="1"/>
  <c r="BK176" i="1"/>
  <c r="BK181" i="1"/>
  <c r="BL154" i="1"/>
  <c r="BL155" i="1"/>
  <c r="BL156" i="1"/>
  <c r="BL157" i="1"/>
  <c r="BL159" i="1"/>
  <c r="BL160" i="1"/>
  <c r="BL161" i="1"/>
  <c r="BL162" i="1"/>
  <c r="BL163" i="1"/>
  <c r="BL164" i="1"/>
  <c r="BL165" i="1"/>
  <c r="BL166" i="1"/>
  <c r="BL167" i="1"/>
  <c r="BL168" i="1"/>
  <c r="BL169" i="1"/>
  <c r="BL170" i="1"/>
  <c r="BL171" i="1"/>
  <c r="BL172" i="1"/>
  <c r="BL173" i="1"/>
  <c r="BL174" i="1"/>
  <c r="BL175" i="1"/>
  <c r="BL177" i="1"/>
  <c r="BL178" i="1"/>
  <c r="BL179" i="1"/>
  <c r="BL180" i="1"/>
  <c r="BL176" i="1"/>
  <c r="BL181" i="1"/>
  <c r="BM154" i="1"/>
  <c r="BM155" i="1"/>
  <c r="BM156" i="1"/>
  <c r="BM157" i="1"/>
  <c r="BM159" i="1"/>
  <c r="BM160" i="1"/>
  <c r="BM161" i="1"/>
  <c r="BM162" i="1"/>
  <c r="BM163" i="1"/>
  <c r="BM164" i="1"/>
  <c r="BM165" i="1"/>
  <c r="BM166" i="1"/>
  <c r="BM167" i="1"/>
  <c r="BM168" i="1"/>
  <c r="BM169" i="1"/>
  <c r="BM170" i="1"/>
  <c r="BM171" i="1"/>
  <c r="BM172" i="1"/>
  <c r="BM173" i="1"/>
  <c r="BM174" i="1"/>
  <c r="BM175" i="1"/>
  <c r="BM177" i="1"/>
  <c r="BM178" i="1"/>
  <c r="BM179" i="1"/>
  <c r="BM180" i="1"/>
  <c r="BM176" i="1"/>
  <c r="BM181" i="1"/>
  <c r="BN154" i="1"/>
  <c r="BN155" i="1"/>
  <c r="BN156" i="1"/>
  <c r="BN157" i="1"/>
  <c r="BN159" i="1"/>
  <c r="BN160" i="1"/>
  <c r="BN161" i="1"/>
  <c r="BN162" i="1"/>
  <c r="BN163" i="1"/>
  <c r="BN164" i="1"/>
  <c r="BN165" i="1"/>
  <c r="BN166" i="1"/>
  <c r="BN167" i="1"/>
  <c r="BN168" i="1"/>
  <c r="BN169" i="1"/>
  <c r="BN170" i="1"/>
  <c r="BN171" i="1"/>
  <c r="BN172" i="1"/>
  <c r="BN173" i="1"/>
  <c r="BN174" i="1"/>
  <c r="BN175" i="1"/>
  <c r="BN177" i="1"/>
  <c r="BN178" i="1"/>
  <c r="BN179" i="1"/>
  <c r="BN180" i="1"/>
  <c r="BN176" i="1"/>
  <c r="BN181" i="1"/>
  <c r="BO154" i="1"/>
  <c r="BO155" i="1"/>
  <c r="BO156" i="1"/>
  <c r="BO157" i="1"/>
  <c r="BO159" i="1"/>
  <c r="BO160" i="1"/>
  <c r="BO161" i="1"/>
  <c r="BO162" i="1"/>
  <c r="BO163" i="1"/>
  <c r="BO164" i="1"/>
  <c r="BO165" i="1"/>
  <c r="BO166" i="1"/>
  <c r="BO167" i="1"/>
  <c r="BO168" i="1"/>
  <c r="BO169" i="1"/>
  <c r="BO170" i="1"/>
  <c r="BO171" i="1"/>
  <c r="BO172" i="1"/>
  <c r="BO173" i="1"/>
  <c r="BO174" i="1"/>
  <c r="BO175" i="1"/>
  <c r="BO177" i="1"/>
  <c r="BO178" i="1"/>
  <c r="BO179" i="1"/>
  <c r="BO180" i="1"/>
  <c r="BO176" i="1"/>
  <c r="BO181" i="1"/>
  <c r="BP154" i="1"/>
  <c r="BP155" i="1"/>
  <c r="BP156" i="1"/>
  <c r="BP157" i="1"/>
  <c r="BP159" i="1"/>
  <c r="BP160" i="1"/>
  <c r="BP161" i="1"/>
  <c r="BP162" i="1"/>
  <c r="BP163" i="1"/>
  <c r="BP164" i="1"/>
  <c r="BP165" i="1"/>
  <c r="BP166" i="1"/>
  <c r="BP167" i="1"/>
  <c r="BP168" i="1"/>
  <c r="BP169" i="1"/>
  <c r="BP170" i="1"/>
  <c r="BP171" i="1"/>
  <c r="BP172" i="1"/>
  <c r="BP173" i="1"/>
  <c r="BP174" i="1"/>
  <c r="BP175" i="1"/>
  <c r="BP177" i="1"/>
  <c r="BP178" i="1"/>
  <c r="BP179" i="1"/>
  <c r="BP180" i="1"/>
  <c r="BP176" i="1"/>
  <c r="BP181" i="1"/>
  <c r="EK154" i="1"/>
  <c r="EK155" i="1"/>
  <c r="EK156" i="1"/>
  <c r="EK157" i="1"/>
  <c r="EK159" i="1"/>
  <c r="EK160" i="1"/>
  <c r="EK161" i="1"/>
  <c r="EK162" i="1"/>
  <c r="EK163" i="1"/>
  <c r="EK164" i="1"/>
  <c r="EK165" i="1"/>
  <c r="EK166" i="1"/>
  <c r="EK167" i="1"/>
  <c r="EK168" i="1"/>
  <c r="EK169" i="1"/>
  <c r="EK170" i="1"/>
  <c r="EK171" i="1"/>
  <c r="EK172" i="1"/>
  <c r="EK173" i="1"/>
  <c r="EK174" i="1"/>
  <c r="EK175" i="1"/>
  <c r="EK177" i="1"/>
  <c r="EK178" i="1"/>
  <c r="EK179" i="1"/>
  <c r="EK180" i="1"/>
  <c r="EK181" i="1"/>
  <c r="F32" i="3"/>
  <c r="EL154" i="1"/>
  <c r="EL155" i="1"/>
  <c r="EL156" i="1"/>
  <c r="EL157" i="1"/>
  <c r="EL159" i="1"/>
  <c r="EL160" i="1"/>
  <c r="EL161" i="1"/>
  <c r="EL162" i="1"/>
  <c r="EL163" i="1"/>
  <c r="EL164" i="1"/>
  <c r="EL165" i="1"/>
  <c r="EL166" i="1"/>
  <c r="EL167" i="1"/>
  <c r="EL168" i="1"/>
  <c r="EL169" i="1"/>
  <c r="EL170" i="1"/>
  <c r="EL171" i="1"/>
  <c r="EL172" i="1"/>
  <c r="EL173" i="1"/>
  <c r="EL174" i="1"/>
  <c r="EL175" i="1"/>
  <c r="EL177" i="1"/>
  <c r="EL178" i="1"/>
  <c r="EL179" i="1"/>
  <c r="EL180" i="1"/>
  <c r="EL181" i="1"/>
  <c r="F33" i="3"/>
  <c r="EM154" i="1"/>
  <c r="EM155" i="1"/>
  <c r="EM156" i="1"/>
  <c r="EM157" i="1"/>
  <c r="EM159" i="1"/>
  <c r="EM160" i="1"/>
  <c r="EM161" i="1"/>
  <c r="EM162" i="1"/>
  <c r="EM163" i="1"/>
  <c r="EM164" i="1"/>
  <c r="EM165" i="1"/>
  <c r="EM166" i="1"/>
  <c r="EM167" i="1"/>
  <c r="EM168" i="1"/>
  <c r="EM169" i="1"/>
  <c r="EM170" i="1"/>
  <c r="EM171" i="1"/>
  <c r="EM172" i="1"/>
  <c r="EM173" i="1"/>
  <c r="EM174" i="1"/>
  <c r="EM175" i="1"/>
  <c r="EM177" i="1"/>
  <c r="EM178" i="1"/>
  <c r="EM179" i="1"/>
  <c r="EM180" i="1"/>
  <c r="EM181" i="1"/>
  <c r="F34" i="3"/>
  <c r="EN154" i="1"/>
  <c r="EN155" i="1"/>
  <c r="EN156" i="1"/>
  <c r="EN157" i="1"/>
  <c r="EN159" i="1"/>
  <c r="EN160" i="1"/>
  <c r="EN161" i="1"/>
  <c r="EN162" i="1"/>
  <c r="EN163" i="1"/>
  <c r="EN164" i="1"/>
  <c r="EN165" i="1"/>
  <c r="EN166" i="1"/>
  <c r="EN167" i="1"/>
  <c r="EN168" i="1"/>
  <c r="EN169" i="1"/>
  <c r="EN170" i="1"/>
  <c r="EN171" i="1"/>
  <c r="EN172" i="1"/>
  <c r="EN173" i="1"/>
  <c r="EN174" i="1"/>
  <c r="EN175" i="1"/>
  <c r="EN177" i="1"/>
  <c r="EN178" i="1"/>
  <c r="EN179" i="1"/>
  <c r="EN180" i="1"/>
  <c r="EN181" i="1"/>
  <c r="F35" i="3"/>
  <c r="EO154" i="1"/>
  <c r="EO155" i="1"/>
  <c r="EO156" i="1"/>
  <c r="EO157" i="1"/>
  <c r="EO159" i="1"/>
  <c r="EO160" i="1"/>
  <c r="EO161" i="1"/>
  <c r="EO162" i="1"/>
  <c r="EO163" i="1"/>
  <c r="EO164" i="1"/>
  <c r="EO165" i="1"/>
  <c r="EO166" i="1"/>
  <c r="EO167" i="1"/>
  <c r="EO168" i="1"/>
  <c r="EO169" i="1"/>
  <c r="EO170" i="1"/>
  <c r="EO171" i="1"/>
  <c r="EO172" i="1"/>
  <c r="EO173" i="1"/>
  <c r="EO174" i="1"/>
  <c r="EO175" i="1"/>
  <c r="EO177" i="1"/>
  <c r="EO178" i="1"/>
  <c r="EO179" i="1"/>
  <c r="EO180" i="1"/>
  <c r="EO181" i="1"/>
  <c r="F36" i="3"/>
  <c r="EP154" i="1"/>
  <c r="EP155" i="1"/>
  <c r="EP156" i="1"/>
  <c r="EP157" i="1"/>
  <c r="EP159" i="1"/>
  <c r="EP160" i="1"/>
  <c r="EP161" i="1"/>
  <c r="EP162" i="1"/>
  <c r="EP163" i="1"/>
  <c r="EP164" i="1"/>
  <c r="EP165" i="1"/>
  <c r="EP166" i="1"/>
  <c r="EP167" i="1"/>
  <c r="EP168" i="1"/>
  <c r="EP169" i="1"/>
  <c r="EP170" i="1"/>
  <c r="EP171" i="1"/>
  <c r="EP172" i="1"/>
  <c r="EP173" i="1"/>
  <c r="EP174" i="1"/>
  <c r="EP175" i="1"/>
  <c r="EP177" i="1"/>
  <c r="EP178" i="1"/>
  <c r="EP179" i="1"/>
  <c r="EP180" i="1"/>
  <c r="EP181" i="1"/>
  <c r="F37" i="3"/>
  <c r="EQ154" i="1"/>
  <c r="EQ155" i="1"/>
  <c r="EQ156" i="1"/>
  <c r="EQ157" i="1"/>
  <c r="EQ159" i="1"/>
  <c r="EQ160" i="1"/>
  <c r="EQ161" i="1"/>
  <c r="EQ162" i="1"/>
  <c r="EQ163" i="1"/>
  <c r="EQ164" i="1"/>
  <c r="EQ165" i="1"/>
  <c r="EQ166" i="1"/>
  <c r="EQ167" i="1"/>
  <c r="EQ168" i="1"/>
  <c r="EQ169" i="1"/>
  <c r="EQ170" i="1"/>
  <c r="EQ171" i="1"/>
  <c r="EQ172" i="1"/>
  <c r="EQ173" i="1"/>
  <c r="EQ174" i="1"/>
  <c r="EQ175" i="1"/>
  <c r="EQ177" i="1"/>
  <c r="EQ178" i="1"/>
  <c r="EQ179" i="1"/>
  <c r="EQ180" i="1"/>
  <c r="EQ181" i="1"/>
  <c r="F38" i="3"/>
  <c r="ER154" i="1"/>
  <c r="ER155" i="1"/>
  <c r="ER156" i="1"/>
  <c r="ER157" i="1"/>
  <c r="ER159" i="1"/>
  <c r="ER160" i="1"/>
  <c r="ER161" i="1"/>
  <c r="ER162" i="1"/>
  <c r="ER163" i="1"/>
  <c r="ER164" i="1"/>
  <c r="ER165" i="1"/>
  <c r="ER166" i="1"/>
  <c r="ER167" i="1"/>
  <c r="ER168" i="1"/>
  <c r="ER169" i="1"/>
  <c r="ER170" i="1"/>
  <c r="ER171" i="1"/>
  <c r="ER172" i="1"/>
  <c r="ER173" i="1"/>
  <c r="ER174" i="1"/>
  <c r="ER175" i="1"/>
  <c r="ER177" i="1"/>
  <c r="ER178" i="1"/>
  <c r="ER179" i="1"/>
  <c r="ER180" i="1"/>
  <c r="ER181" i="1"/>
  <c r="F39" i="3"/>
  <c r="ES154" i="1"/>
  <c r="ES155" i="1"/>
  <c r="ES156" i="1"/>
  <c r="ES157" i="1"/>
  <c r="ES159" i="1"/>
  <c r="ES160" i="1"/>
  <c r="ES161" i="1"/>
  <c r="ES162" i="1"/>
  <c r="ES163" i="1"/>
  <c r="ES164" i="1"/>
  <c r="ES165" i="1"/>
  <c r="ES166" i="1"/>
  <c r="ES167" i="1"/>
  <c r="ES168" i="1"/>
  <c r="ES169" i="1"/>
  <c r="ES170" i="1"/>
  <c r="ES171" i="1"/>
  <c r="ES172" i="1"/>
  <c r="ES173" i="1"/>
  <c r="ES174" i="1"/>
  <c r="ES175" i="1"/>
  <c r="ES177" i="1"/>
  <c r="ES178" i="1"/>
  <c r="ES179" i="1"/>
  <c r="ES180" i="1"/>
  <c r="ES181" i="1"/>
  <c r="F40" i="3"/>
  <c r="F42" i="3"/>
  <c r="CJ154" i="1"/>
  <c r="CJ155" i="1"/>
  <c r="CJ156" i="1"/>
  <c r="CJ157" i="1"/>
  <c r="CJ159" i="1"/>
  <c r="CJ160" i="1"/>
  <c r="CJ161" i="1"/>
  <c r="CJ162" i="1"/>
  <c r="CJ163" i="1"/>
  <c r="CJ164" i="1"/>
  <c r="CJ165" i="1"/>
  <c r="CJ166" i="1"/>
  <c r="CJ167" i="1"/>
  <c r="CJ168" i="1"/>
  <c r="CJ169" i="1"/>
  <c r="CJ170" i="1"/>
  <c r="CJ171" i="1"/>
  <c r="CJ172" i="1"/>
  <c r="CJ173" i="1"/>
  <c r="CJ174" i="1"/>
  <c r="CJ175" i="1"/>
  <c r="CJ177" i="1"/>
  <c r="CJ178" i="1"/>
  <c r="CJ179" i="1"/>
  <c r="CJ180" i="1"/>
  <c r="CJ181" i="1"/>
  <c r="D32" i="3"/>
  <c r="CK154" i="1"/>
  <c r="CK155" i="1"/>
  <c r="CK156" i="1"/>
  <c r="CK157" i="1"/>
  <c r="CK159" i="1"/>
  <c r="CK160" i="1"/>
  <c r="CK161" i="1"/>
  <c r="CK162" i="1"/>
  <c r="CK163" i="1"/>
  <c r="CK164" i="1"/>
  <c r="CK165" i="1"/>
  <c r="CK166" i="1"/>
  <c r="CK167" i="1"/>
  <c r="CK168" i="1"/>
  <c r="CK169" i="1"/>
  <c r="CK170" i="1"/>
  <c r="CK171" i="1"/>
  <c r="CK172" i="1"/>
  <c r="CK173" i="1"/>
  <c r="CK174" i="1"/>
  <c r="CK175" i="1"/>
  <c r="CK177" i="1"/>
  <c r="CK178" i="1"/>
  <c r="CK179" i="1"/>
  <c r="CK180" i="1"/>
  <c r="CK181" i="1"/>
  <c r="D33" i="3"/>
  <c r="CL154" i="1"/>
  <c r="CL155" i="1"/>
  <c r="CL156" i="1"/>
  <c r="CL157" i="1"/>
  <c r="CL159" i="1"/>
  <c r="CL160" i="1"/>
  <c r="CL161" i="1"/>
  <c r="CL162" i="1"/>
  <c r="CL163" i="1"/>
  <c r="CL164" i="1"/>
  <c r="CL165" i="1"/>
  <c r="CL166" i="1"/>
  <c r="CL167" i="1"/>
  <c r="CL168" i="1"/>
  <c r="CL169" i="1"/>
  <c r="CL170" i="1"/>
  <c r="CL171" i="1"/>
  <c r="CL172" i="1"/>
  <c r="CL173" i="1"/>
  <c r="CL174" i="1"/>
  <c r="CL175" i="1"/>
  <c r="CL177" i="1"/>
  <c r="CL178" i="1"/>
  <c r="CL179" i="1"/>
  <c r="CL180" i="1"/>
  <c r="CL181" i="1"/>
  <c r="D34" i="3"/>
  <c r="CM154" i="1"/>
  <c r="CM155" i="1"/>
  <c r="CM156" i="1"/>
  <c r="CM157" i="1"/>
  <c r="CM159" i="1"/>
  <c r="CM160" i="1"/>
  <c r="CM161" i="1"/>
  <c r="CM162" i="1"/>
  <c r="CM163" i="1"/>
  <c r="CM164" i="1"/>
  <c r="CM165" i="1"/>
  <c r="CM166" i="1"/>
  <c r="CM167" i="1"/>
  <c r="CM168" i="1"/>
  <c r="CM169" i="1"/>
  <c r="CM170" i="1"/>
  <c r="CM171" i="1"/>
  <c r="CM172" i="1"/>
  <c r="CM173" i="1"/>
  <c r="CM174" i="1"/>
  <c r="CM175" i="1"/>
  <c r="CM177" i="1"/>
  <c r="CM178" i="1"/>
  <c r="CM179" i="1"/>
  <c r="CM180" i="1"/>
  <c r="CM181" i="1"/>
  <c r="D35" i="3"/>
  <c r="CN154" i="1"/>
  <c r="CN155" i="1"/>
  <c r="CN156" i="1"/>
  <c r="CN157" i="1"/>
  <c r="CN159" i="1"/>
  <c r="CN160" i="1"/>
  <c r="CN161" i="1"/>
  <c r="CN162" i="1"/>
  <c r="CN163" i="1"/>
  <c r="CN164" i="1"/>
  <c r="CN165" i="1"/>
  <c r="CN166" i="1"/>
  <c r="CN167" i="1"/>
  <c r="CN168" i="1"/>
  <c r="CN169" i="1"/>
  <c r="CN170" i="1"/>
  <c r="CN171" i="1"/>
  <c r="CN172" i="1"/>
  <c r="CN173" i="1"/>
  <c r="CN174" i="1"/>
  <c r="CN175" i="1"/>
  <c r="CN177" i="1"/>
  <c r="CN178" i="1"/>
  <c r="CN179" i="1"/>
  <c r="CN180" i="1"/>
  <c r="CN181" i="1"/>
  <c r="D36" i="3"/>
  <c r="CO154" i="1"/>
  <c r="CO155" i="1"/>
  <c r="CO156" i="1"/>
  <c r="CO157" i="1"/>
  <c r="CO159" i="1"/>
  <c r="CO160" i="1"/>
  <c r="G161" i="1"/>
  <c r="CO161" i="1"/>
  <c r="CO162" i="1"/>
  <c r="CO163" i="1"/>
  <c r="CO164" i="1"/>
  <c r="G165" i="1"/>
  <c r="CO165" i="1"/>
  <c r="G166" i="1"/>
  <c r="CO166" i="1"/>
  <c r="CO167" i="1"/>
  <c r="CO168" i="1"/>
  <c r="CO169" i="1"/>
  <c r="CO170" i="1"/>
  <c r="CO171" i="1"/>
  <c r="CO172" i="1"/>
  <c r="CO173" i="1"/>
  <c r="CO174" i="1"/>
  <c r="CO175" i="1"/>
  <c r="CO177" i="1"/>
  <c r="CO178" i="1"/>
  <c r="CO179" i="1"/>
  <c r="CO180" i="1"/>
  <c r="CO181" i="1"/>
  <c r="D37" i="3"/>
  <c r="CP154" i="1"/>
  <c r="CP155" i="1"/>
  <c r="CP156" i="1"/>
  <c r="CP157" i="1"/>
  <c r="CP159" i="1"/>
  <c r="CP160" i="1"/>
  <c r="CP161" i="1"/>
  <c r="CP162" i="1"/>
  <c r="CP163" i="1"/>
  <c r="CP164" i="1"/>
  <c r="CP165" i="1"/>
  <c r="CP166" i="1"/>
  <c r="CP167" i="1"/>
  <c r="CP168" i="1"/>
  <c r="CP169" i="1"/>
  <c r="CP170" i="1"/>
  <c r="CP171" i="1"/>
  <c r="CP172" i="1"/>
  <c r="CP173" i="1"/>
  <c r="CP174" i="1"/>
  <c r="CP175" i="1"/>
  <c r="CP177" i="1"/>
  <c r="CP178" i="1"/>
  <c r="CP179" i="1"/>
  <c r="CP180" i="1"/>
  <c r="CP181" i="1"/>
  <c r="D38" i="3"/>
  <c r="CQ154" i="1"/>
  <c r="CQ155" i="1"/>
  <c r="CQ156" i="1"/>
  <c r="CQ157" i="1"/>
  <c r="CQ159" i="1"/>
  <c r="CQ160" i="1"/>
  <c r="CQ161" i="1"/>
  <c r="CQ162" i="1"/>
  <c r="CQ163" i="1"/>
  <c r="CQ164" i="1"/>
  <c r="CQ165" i="1"/>
  <c r="CQ166" i="1"/>
  <c r="CQ167" i="1"/>
  <c r="CQ168" i="1"/>
  <c r="CQ169" i="1"/>
  <c r="CQ170" i="1"/>
  <c r="CQ171" i="1"/>
  <c r="CQ172" i="1"/>
  <c r="CQ173" i="1"/>
  <c r="CQ174" i="1"/>
  <c r="CQ175" i="1"/>
  <c r="CQ177" i="1"/>
  <c r="CQ178" i="1"/>
  <c r="CQ179" i="1"/>
  <c r="CQ180" i="1"/>
  <c r="CQ181" i="1"/>
  <c r="D39" i="3"/>
  <c r="CR154" i="1"/>
  <c r="CR155" i="1"/>
  <c r="CR156" i="1"/>
  <c r="CR157" i="1"/>
  <c r="CR159" i="1"/>
  <c r="CR160" i="1"/>
  <c r="CR161" i="1"/>
  <c r="CR162" i="1"/>
  <c r="CR163" i="1"/>
  <c r="CR164" i="1"/>
  <c r="CR165" i="1"/>
  <c r="CR166" i="1"/>
  <c r="CR167" i="1"/>
  <c r="CR168" i="1"/>
  <c r="CR169" i="1"/>
  <c r="CR170" i="1"/>
  <c r="CR171" i="1"/>
  <c r="CR172" i="1"/>
  <c r="CR173" i="1"/>
  <c r="CR174" i="1"/>
  <c r="CR175" i="1"/>
  <c r="CR177" i="1"/>
  <c r="CR178" i="1"/>
  <c r="CR179" i="1"/>
  <c r="CR180" i="1"/>
  <c r="CR181" i="1"/>
  <c r="D40" i="3"/>
  <c r="D42" i="3"/>
  <c r="CW154" i="1"/>
  <c r="CW155" i="1"/>
  <c r="CW156" i="1"/>
  <c r="CW157" i="1"/>
  <c r="CW159" i="1"/>
  <c r="CW160" i="1"/>
  <c r="CW161" i="1"/>
  <c r="CW162" i="1"/>
  <c r="CW163" i="1"/>
  <c r="CW164" i="1"/>
  <c r="CW165" i="1"/>
  <c r="CW166" i="1"/>
  <c r="CW167" i="1"/>
  <c r="CW168" i="1"/>
  <c r="CW169" i="1"/>
  <c r="CW170" i="1"/>
  <c r="CW171" i="1"/>
  <c r="CW172" i="1"/>
  <c r="CW173" i="1"/>
  <c r="CW174" i="1"/>
  <c r="CW175" i="1"/>
  <c r="CW177" i="1"/>
  <c r="CW178" i="1"/>
  <c r="CW179" i="1"/>
  <c r="CW180" i="1"/>
  <c r="CW181" i="1"/>
  <c r="C32" i="3"/>
  <c r="CX154" i="1"/>
  <c r="CX155" i="1"/>
  <c r="CX156" i="1"/>
  <c r="CX157" i="1"/>
  <c r="CX159" i="1"/>
  <c r="CX160" i="1"/>
  <c r="CX161" i="1"/>
  <c r="CX162" i="1"/>
  <c r="CX163" i="1"/>
  <c r="CX164" i="1"/>
  <c r="CX165" i="1"/>
  <c r="CX166" i="1"/>
  <c r="CX167" i="1"/>
  <c r="CX168" i="1"/>
  <c r="CX169" i="1"/>
  <c r="CX170" i="1"/>
  <c r="CX171" i="1"/>
  <c r="CX172" i="1"/>
  <c r="CX173" i="1"/>
  <c r="CX174" i="1"/>
  <c r="CX175" i="1"/>
  <c r="CX177" i="1"/>
  <c r="CX178" i="1"/>
  <c r="CX179" i="1"/>
  <c r="CX180" i="1"/>
  <c r="CX181" i="1"/>
  <c r="C33" i="3"/>
  <c r="CY154" i="1"/>
  <c r="CY155" i="1"/>
  <c r="CY156" i="1"/>
  <c r="CY157" i="1"/>
  <c r="CY159" i="1"/>
  <c r="CY160" i="1"/>
  <c r="CY161" i="1"/>
  <c r="CY162" i="1"/>
  <c r="CY163" i="1"/>
  <c r="CY164" i="1"/>
  <c r="CY165" i="1"/>
  <c r="CY166" i="1"/>
  <c r="CY167" i="1"/>
  <c r="CY168" i="1"/>
  <c r="CY169" i="1"/>
  <c r="CY170" i="1"/>
  <c r="CY171" i="1"/>
  <c r="CY172" i="1"/>
  <c r="CY173" i="1"/>
  <c r="CY174" i="1"/>
  <c r="CY175" i="1"/>
  <c r="CY177" i="1"/>
  <c r="CY178" i="1"/>
  <c r="CY179" i="1"/>
  <c r="CY180" i="1"/>
  <c r="CY181" i="1"/>
  <c r="C34" i="3"/>
  <c r="CZ154" i="1"/>
  <c r="CZ155" i="1"/>
  <c r="CZ156" i="1"/>
  <c r="CZ157" i="1"/>
  <c r="CZ159" i="1"/>
  <c r="CZ160" i="1"/>
  <c r="CZ161" i="1"/>
  <c r="CZ162" i="1"/>
  <c r="CZ163" i="1"/>
  <c r="CZ164" i="1"/>
  <c r="CZ165" i="1"/>
  <c r="CZ166" i="1"/>
  <c r="CZ167" i="1"/>
  <c r="CZ168" i="1"/>
  <c r="CZ169" i="1"/>
  <c r="CZ170" i="1"/>
  <c r="CZ171" i="1"/>
  <c r="CZ172" i="1"/>
  <c r="CZ173" i="1"/>
  <c r="CZ174" i="1"/>
  <c r="CZ175" i="1"/>
  <c r="CZ177" i="1"/>
  <c r="CZ178" i="1"/>
  <c r="CZ179" i="1"/>
  <c r="CZ180" i="1"/>
  <c r="CZ181" i="1"/>
  <c r="C35" i="3"/>
  <c r="DA154" i="1"/>
  <c r="DA155" i="1"/>
  <c r="DA156" i="1"/>
  <c r="DA157" i="1"/>
  <c r="DA159" i="1"/>
  <c r="DA160" i="1"/>
  <c r="DA161" i="1"/>
  <c r="DA162" i="1"/>
  <c r="DA163" i="1"/>
  <c r="DA164" i="1"/>
  <c r="DA165" i="1"/>
  <c r="DA166" i="1"/>
  <c r="DA167" i="1"/>
  <c r="DA168" i="1"/>
  <c r="DA169" i="1"/>
  <c r="DA170" i="1"/>
  <c r="DA171" i="1"/>
  <c r="DA172" i="1"/>
  <c r="DA173" i="1"/>
  <c r="DA174" i="1"/>
  <c r="DA175" i="1"/>
  <c r="DA177" i="1"/>
  <c r="DA178" i="1"/>
  <c r="DA179" i="1"/>
  <c r="DA180" i="1"/>
  <c r="DA181" i="1"/>
  <c r="C36" i="3"/>
  <c r="DB154" i="1"/>
  <c r="DB155" i="1"/>
  <c r="DB156" i="1"/>
  <c r="DB157" i="1"/>
  <c r="DB159" i="1"/>
  <c r="DB160" i="1"/>
  <c r="DB161" i="1"/>
  <c r="DB162" i="1"/>
  <c r="DB163" i="1"/>
  <c r="DB164" i="1"/>
  <c r="DB165" i="1"/>
  <c r="DB166" i="1"/>
  <c r="DB167" i="1"/>
  <c r="F168" i="1"/>
  <c r="DB168" i="1"/>
  <c r="DB169" i="1"/>
  <c r="DB170" i="1"/>
  <c r="DB171" i="1"/>
  <c r="DB172" i="1"/>
  <c r="DB173" i="1"/>
  <c r="DB174" i="1"/>
  <c r="DB175" i="1"/>
  <c r="DB177" i="1"/>
  <c r="DB178" i="1"/>
  <c r="DB179" i="1"/>
  <c r="DB180" i="1"/>
  <c r="DB181" i="1"/>
  <c r="C37" i="3"/>
  <c r="DC154" i="1"/>
  <c r="DC155" i="1"/>
  <c r="DC156" i="1"/>
  <c r="DC157" i="1"/>
  <c r="DC159" i="1"/>
  <c r="DC160" i="1"/>
  <c r="DC161" i="1"/>
  <c r="DC162" i="1"/>
  <c r="DC163" i="1"/>
  <c r="DC164" i="1"/>
  <c r="DC165" i="1"/>
  <c r="DC166" i="1"/>
  <c r="DC167" i="1"/>
  <c r="DC168" i="1"/>
  <c r="DC169" i="1"/>
  <c r="DC170" i="1"/>
  <c r="DC171" i="1"/>
  <c r="DC172" i="1"/>
  <c r="DC173" i="1"/>
  <c r="DC174" i="1"/>
  <c r="DC175" i="1"/>
  <c r="DC177" i="1"/>
  <c r="DC178" i="1"/>
  <c r="DC179" i="1"/>
  <c r="DC180" i="1"/>
  <c r="DC181" i="1"/>
  <c r="C38" i="3"/>
  <c r="DD154" i="1"/>
  <c r="DD155" i="1"/>
  <c r="DD156" i="1"/>
  <c r="DD157" i="1"/>
  <c r="DD159" i="1"/>
  <c r="DD160" i="1"/>
  <c r="DD161" i="1"/>
  <c r="DD162" i="1"/>
  <c r="DD163" i="1"/>
  <c r="DD164" i="1"/>
  <c r="DD165" i="1"/>
  <c r="DD166" i="1"/>
  <c r="DD167" i="1"/>
  <c r="DD168" i="1"/>
  <c r="DD169" i="1"/>
  <c r="DD170" i="1"/>
  <c r="DD171" i="1"/>
  <c r="DD172" i="1"/>
  <c r="DD173" i="1"/>
  <c r="DD174" i="1"/>
  <c r="DD175" i="1"/>
  <c r="DD177" i="1"/>
  <c r="DD178" i="1"/>
  <c r="DD179" i="1"/>
  <c r="DD180" i="1"/>
  <c r="DD181" i="1"/>
  <c r="C39" i="3"/>
  <c r="DE154" i="1"/>
  <c r="DE155" i="1"/>
  <c r="DE156" i="1"/>
  <c r="DE157" i="1"/>
  <c r="DE159" i="1"/>
  <c r="DE160" i="1"/>
  <c r="DE161" i="1"/>
  <c r="DE162" i="1"/>
  <c r="DE163" i="1"/>
  <c r="DE164" i="1"/>
  <c r="DE165" i="1"/>
  <c r="DE166" i="1"/>
  <c r="DE167" i="1"/>
  <c r="DE168" i="1"/>
  <c r="DE169" i="1"/>
  <c r="DE170" i="1"/>
  <c r="DE171" i="1"/>
  <c r="DE172" i="1"/>
  <c r="DE173" i="1"/>
  <c r="DE174" i="1"/>
  <c r="DE175" i="1"/>
  <c r="DE177" i="1"/>
  <c r="DE178" i="1"/>
  <c r="DE179" i="1"/>
  <c r="DE180" i="1"/>
  <c r="DE181" i="1"/>
  <c r="C40" i="3"/>
  <c r="C42" i="3"/>
  <c r="AC112" i="1"/>
  <c r="AC113" i="1"/>
  <c r="AC114" i="1"/>
  <c r="AC115" i="1"/>
  <c r="AC116" i="1"/>
  <c r="AC118" i="1"/>
  <c r="AC119" i="1"/>
  <c r="AC120" i="1"/>
  <c r="AC121" i="1"/>
  <c r="AC122" i="1"/>
  <c r="AC123" i="1"/>
  <c r="AC124" i="1"/>
  <c r="AC125" i="1"/>
  <c r="AC126" i="1"/>
  <c r="AC127" i="1"/>
  <c r="AC128" i="1"/>
  <c r="AC129" i="1"/>
  <c r="AC130" i="1"/>
  <c r="AC131" i="1"/>
  <c r="AC132" i="1"/>
  <c r="AC133" i="1"/>
  <c r="AC134" i="1"/>
  <c r="AC135" i="1"/>
  <c r="AC136" i="1"/>
  <c r="AC137" i="1"/>
  <c r="AC138" i="1"/>
  <c r="AC139" i="1"/>
  <c r="AC141" i="1"/>
  <c r="AC142" i="1"/>
  <c r="AC143" i="1"/>
  <c r="AC144" i="1"/>
  <c r="AC145" i="1"/>
  <c r="AC146" i="1"/>
  <c r="AC147" i="1"/>
  <c r="AC148" i="1"/>
  <c r="AC149" i="1"/>
  <c r="AC150" i="1"/>
  <c r="AC151" i="1"/>
  <c r="AB112" i="1"/>
  <c r="AB113" i="1"/>
  <c r="AB114" i="1"/>
  <c r="AB115" i="1"/>
  <c r="AB116" i="1"/>
  <c r="AB118" i="1"/>
  <c r="AB119" i="1"/>
  <c r="AB120" i="1"/>
  <c r="AB121" i="1"/>
  <c r="AB122" i="1"/>
  <c r="AB123" i="1"/>
  <c r="AB124" i="1"/>
  <c r="AB125" i="1"/>
  <c r="AB126" i="1"/>
  <c r="AB127" i="1"/>
  <c r="AB128" i="1"/>
  <c r="AB129" i="1"/>
  <c r="AB130" i="1"/>
  <c r="AB131" i="1"/>
  <c r="AB132" i="1"/>
  <c r="AB133" i="1"/>
  <c r="AB134" i="1"/>
  <c r="AB135" i="1"/>
  <c r="AB136" i="1"/>
  <c r="AB137" i="1"/>
  <c r="AB138" i="1"/>
  <c r="AB139" i="1"/>
  <c r="AB141" i="1"/>
  <c r="AB142" i="1"/>
  <c r="AB143" i="1"/>
  <c r="AB144" i="1"/>
  <c r="AB145" i="1"/>
  <c r="AB146" i="1"/>
  <c r="AB147" i="1"/>
  <c r="AB148" i="1"/>
  <c r="AB149" i="1"/>
  <c r="AB150" i="1"/>
  <c r="AB151" i="1"/>
  <c r="AA112" i="1"/>
  <c r="AA113" i="1"/>
  <c r="AA114" i="1"/>
  <c r="AA115" i="1"/>
  <c r="AA116" i="1"/>
  <c r="AA118" i="1"/>
  <c r="AA119" i="1"/>
  <c r="AA120" i="1"/>
  <c r="AA121" i="1"/>
  <c r="AA122" i="1"/>
  <c r="AA123" i="1"/>
  <c r="AA124" i="1"/>
  <c r="AA125" i="1"/>
  <c r="AA126" i="1"/>
  <c r="AA127" i="1"/>
  <c r="AA128" i="1"/>
  <c r="AA129" i="1"/>
  <c r="AA130" i="1"/>
  <c r="AA131" i="1"/>
  <c r="AA132" i="1"/>
  <c r="AA133" i="1"/>
  <c r="AA134" i="1"/>
  <c r="AA135" i="1"/>
  <c r="AA136" i="1"/>
  <c r="AA137" i="1"/>
  <c r="AA138" i="1"/>
  <c r="AA139" i="1"/>
  <c r="AA141" i="1"/>
  <c r="AA142" i="1"/>
  <c r="AA143" i="1"/>
  <c r="AA144" i="1"/>
  <c r="AA145" i="1"/>
  <c r="AA146" i="1"/>
  <c r="AA147" i="1"/>
  <c r="AA148" i="1"/>
  <c r="AA149" i="1"/>
  <c r="AA150" i="1"/>
  <c r="AA151" i="1"/>
  <c r="Z112" i="1"/>
  <c r="Z113" i="1"/>
  <c r="Z114" i="1"/>
  <c r="Z115" i="1"/>
  <c r="Z116" i="1"/>
  <c r="Z118" i="1"/>
  <c r="Z119" i="1"/>
  <c r="Z120" i="1"/>
  <c r="Z121" i="1"/>
  <c r="Z122" i="1"/>
  <c r="Z123" i="1"/>
  <c r="Z124" i="1"/>
  <c r="Z125" i="1"/>
  <c r="Z126" i="1"/>
  <c r="Z127" i="1"/>
  <c r="Z128" i="1"/>
  <c r="Z129" i="1"/>
  <c r="Z130" i="1"/>
  <c r="Z131" i="1"/>
  <c r="Z132" i="1"/>
  <c r="Z133" i="1"/>
  <c r="Z134" i="1"/>
  <c r="Z135" i="1"/>
  <c r="Z136" i="1"/>
  <c r="Z137" i="1"/>
  <c r="Z138" i="1"/>
  <c r="Z139" i="1"/>
  <c r="Z141" i="1"/>
  <c r="Z142" i="1"/>
  <c r="Z143" i="1"/>
  <c r="Z144" i="1"/>
  <c r="Z145" i="1"/>
  <c r="Z146" i="1"/>
  <c r="Z147" i="1"/>
  <c r="Z148" i="1"/>
  <c r="Z149" i="1"/>
  <c r="Z150" i="1"/>
  <c r="Z151" i="1"/>
  <c r="Y112" i="1"/>
  <c r="Y113" i="1"/>
  <c r="Y114" i="1"/>
  <c r="Y115" i="1"/>
  <c r="Y116" i="1"/>
  <c r="Y118" i="1"/>
  <c r="Y119" i="1"/>
  <c r="Y120" i="1"/>
  <c r="Y121" i="1"/>
  <c r="Y122" i="1"/>
  <c r="Y123" i="1"/>
  <c r="Y124" i="1"/>
  <c r="Y125" i="1"/>
  <c r="Y126" i="1"/>
  <c r="Y127" i="1"/>
  <c r="Y128" i="1"/>
  <c r="Y129" i="1"/>
  <c r="Y130" i="1"/>
  <c r="Y131" i="1"/>
  <c r="Y132" i="1"/>
  <c r="Y133" i="1"/>
  <c r="Y134" i="1"/>
  <c r="Y135" i="1"/>
  <c r="Y136" i="1"/>
  <c r="Y137" i="1"/>
  <c r="Y138" i="1"/>
  <c r="Y139" i="1"/>
  <c r="Y141" i="1"/>
  <c r="Y142" i="1"/>
  <c r="Y143" i="1"/>
  <c r="Y144" i="1"/>
  <c r="Y145" i="1"/>
  <c r="Y146" i="1"/>
  <c r="Y147" i="1"/>
  <c r="Y148" i="1"/>
  <c r="Y149" i="1"/>
  <c r="Y150" i="1"/>
  <c r="Y151" i="1"/>
  <c r="X112" i="1"/>
  <c r="X113" i="1"/>
  <c r="X114" i="1"/>
  <c r="X115" i="1"/>
  <c r="X116" i="1"/>
  <c r="X118" i="1"/>
  <c r="X119" i="1"/>
  <c r="X120" i="1"/>
  <c r="X121" i="1"/>
  <c r="X122" i="1"/>
  <c r="X123" i="1"/>
  <c r="X124" i="1"/>
  <c r="X125" i="1"/>
  <c r="X126" i="1"/>
  <c r="X127" i="1"/>
  <c r="X128" i="1"/>
  <c r="X129" i="1"/>
  <c r="X130" i="1"/>
  <c r="X131" i="1"/>
  <c r="X132" i="1"/>
  <c r="X133" i="1"/>
  <c r="X134" i="1"/>
  <c r="X135" i="1"/>
  <c r="X136" i="1"/>
  <c r="X137" i="1"/>
  <c r="X138" i="1"/>
  <c r="X139" i="1"/>
  <c r="X141" i="1"/>
  <c r="X142" i="1"/>
  <c r="X143" i="1"/>
  <c r="X144" i="1"/>
  <c r="X145" i="1"/>
  <c r="X146" i="1"/>
  <c r="X147" i="1"/>
  <c r="X148" i="1"/>
  <c r="X149" i="1"/>
  <c r="X150" i="1"/>
  <c r="X151" i="1"/>
  <c r="W112" i="1"/>
  <c r="W113" i="1"/>
  <c r="W114" i="1"/>
  <c r="W115" i="1"/>
  <c r="W116" i="1"/>
  <c r="W118" i="1"/>
  <c r="W119" i="1"/>
  <c r="W120" i="1"/>
  <c r="W121" i="1"/>
  <c r="W122" i="1"/>
  <c r="W123" i="1"/>
  <c r="W124" i="1"/>
  <c r="W125" i="1"/>
  <c r="W126" i="1"/>
  <c r="W127" i="1"/>
  <c r="W128" i="1"/>
  <c r="W129" i="1"/>
  <c r="W130" i="1"/>
  <c r="W131" i="1"/>
  <c r="W132" i="1"/>
  <c r="W133" i="1"/>
  <c r="W134" i="1"/>
  <c r="W135" i="1"/>
  <c r="W136" i="1"/>
  <c r="W137" i="1"/>
  <c r="W138" i="1"/>
  <c r="W139" i="1"/>
  <c r="W141" i="1"/>
  <c r="W142" i="1"/>
  <c r="W143" i="1"/>
  <c r="W144" i="1"/>
  <c r="W145" i="1"/>
  <c r="W146" i="1"/>
  <c r="W147" i="1"/>
  <c r="W148" i="1"/>
  <c r="W149" i="1"/>
  <c r="W150" i="1"/>
  <c r="W151" i="1"/>
  <c r="V112" i="1"/>
  <c r="V113" i="1"/>
  <c r="V114" i="1"/>
  <c r="V115" i="1"/>
  <c r="V116" i="1"/>
  <c r="V118" i="1"/>
  <c r="V119" i="1"/>
  <c r="V120" i="1"/>
  <c r="V121" i="1"/>
  <c r="V122" i="1"/>
  <c r="V123" i="1"/>
  <c r="V124" i="1"/>
  <c r="V125" i="1"/>
  <c r="V126" i="1"/>
  <c r="V127" i="1"/>
  <c r="V128" i="1"/>
  <c r="V129" i="1"/>
  <c r="V130" i="1"/>
  <c r="V131" i="1"/>
  <c r="V132" i="1"/>
  <c r="V133" i="1"/>
  <c r="V134" i="1"/>
  <c r="V135" i="1"/>
  <c r="V136" i="1"/>
  <c r="V137" i="1"/>
  <c r="V138" i="1"/>
  <c r="V139" i="1"/>
  <c r="V141" i="1"/>
  <c r="V142" i="1"/>
  <c r="V143" i="1"/>
  <c r="V144" i="1"/>
  <c r="V145" i="1"/>
  <c r="V146" i="1"/>
  <c r="V147" i="1"/>
  <c r="V148" i="1"/>
  <c r="V149" i="1"/>
  <c r="V150" i="1"/>
  <c r="V151" i="1"/>
  <c r="U112" i="1"/>
  <c r="U113" i="1"/>
  <c r="U114" i="1"/>
  <c r="U115" i="1"/>
  <c r="U116" i="1"/>
  <c r="U118" i="1"/>
  <c r="U119" i="1"/>
  <c r="U120" i="1"/>
  <c r="U121" i="1"/>
  <c r="U122" i="1"/>
  <c r="U123" i="1"/>
  <c r="U124" i="1"/>
  <c r="U125" i="1"/>
  <c r="U126" i="1"/>
  <c r="U127" i="1"/>
  <c r="U128" i="1"/>
  <c r="U129" i="1"/>
  <c r="U130" i="1"/>
  <c r="U131" i="1"/>
  <c r="U132" i="1"/>
  <c r="U133" i="1"/>
  <c r="U134" i="1"/>
  <c r="U135" i="1"/>
  <c r="U136" i="1"/>
  <c r="U137" i="1"/>
  <c r="U138" i="1"/>
  <c r="U139" i="1"/>
  <c r="U141" i="1"/>
  <c r="U142" i="1"/>
  <c r="U143" i="1"/>
  <c r="U144" i="1"/>
  <c r="U145" i="1"/>
  <c r="U146" i="1"/>
  <c r="U147" i="1"/>
  <c r="U148" i="1"/>
  <c r="U149" i="1"/>
  <c r="U150" i="1"/>
  <c r="U151" i="1"/>
  <c r="AP112" i="1"/>
  <c r="AP113" i="1"/>
  <c r="AP114" i="1"/>
  <c r="AP115" i="1"/>
  <c r="AP116" i="1"/>
  <c r="AP118" i="1"/>
  <c r="AP119" i="1"/>
  <c r="AP120" i="1"/>
  <c r="AP121" i="1"/>
  <c r="AP122" i="1"/>
  <c r="AP123" i="1"/>
  <c r="AP124" i="1"/>
  <c r="AP125" i="1"/>
  <c r="AP126" i="1"/>
  <c r="AP127" i="1"/>
  <c r="AP128" i="1"/>
  <c r="AP129" i="1"/>
  <c r="AP130" i="1"/>
  <c r="AP131" i="1"/>
  <c r="AP132" i="1"/>
  <c r="AP133" i="1"/>
  <c r="AP134" i="1"/>
  <c r="AP135" i="1"/>
  <c r="AP136" i="1"/>
  <c r="AP137" i="1"/>
  <c r="AP138" i="1"/>
  <c r="AP139" i="1"/>
  <c r="AP141" i="1"/>
  <c r="AP142" i="1"/>
  <c r="AP143" i="1"/>
  <c r="AP144" i="1"/>
  <c r="AP145" i="1"/>
  <c r="AP146" i="1"/>
  <c r="AP147" i="1"/>
  <c r="AP148" i="1"/>
  <c r="AP149" i="1"/>
  <c r="AP150" i="1"/>
  <c r="AP151" i="1"/>
  <c r="AO112" i="1"/>
  <c r="AO113" i="1"/>
  <c r="AO114" i="1"/>
  <c r="AO115" i="1"/>
  <c r="AO116" i="1"/>
  <c r="AO118" i="1"/>
  <c r="AO119" i="1"/>
  <c r="AO120" i="1"/>
  <c r="AO121" i="1"/>
  <c r="AO122" i="1"/>
  <c r="AO123" i="1"/>
  <c r="AO124" i="1"/>
  <c r="AO125" i="1"/>
  <c r="AO126" i="1"/>
  <c r="AO127" i="1"/>
  <c r="AO128" i="1"/>
  <c r="AO129" i="1"/>
  <c r="AO130" i="1"/>
  <c r="AO131" i="1"/>
  <c r="AO132" i="1"/>
  <c r="AO133" i="1"/>
  <c r="AO134" i="1"/>
  <c r="AO135" i="1"/>
  <c r="AO136" i="1"/>
  <c r="AO137" i="1"/>
  <c r="AO138" i="1"/>
  <c r="AO139" i="1"/>
  <c r="AO141" i="1"/>
  <c r="AO142" i="1"/>
  <c r="AO143" i="1"/>
  <c r="AO144" i="1"/>
  <c r="AO145" i="1"/>
  <c r="AO146" i="1"/>
  <c r="AO147" i="1"/>
  <c r="AO148" i="1"/>
  <c r="AO149" i="1"/>
  <c r="AO150" i="1"/>
  <c r="AO151" i="1"/>
  <c r="AN112" i="1"/>
  <c r="AN113" i="1"/>
  <c r="AN114" i="1"/>
  <c r="AN115" i="1"/>
  <c r="AN116" i="1"/>
  <c r="AN118" i="1"/>
  <c r="AN119" i="1"/>
  <c r="AN120" i="1"/>
  <c r="AN121" i="1"/>
  <c r="AN122" i="1"/>
  <c r="AN123" i="1"/>
  <c r="AN124" i="1"/>
  <c r="AN125" i="1"/>
  <c r="AN126" i="1"/>
  <c r="AN127" i="1"/>
  <c r="AN128" i="1"/>
  <c r="AN129" i="1"/>
  <c r="AN130" i="1"/>
  <c r="AN131" i="1"/>
  <c r="AN132" i="1"/>
  <c r="AN133" i="1"/>
  <c r="AN134" i="1"/>
  <c r="AN135" i="1"/>
  <c r="AN136" i="1"/>
  <c r="AN137" i="1"/>
  <c r="AN138" i="1"/>
  <c r="AN139" i="1"/>
  <c r="AN141" i="1"/>
  <c r="AN142" i="1"/>
  <c r="AN143" i="1"/>
  <c r="AN144" i="1"/>
  <c r="AN145" i="1"/>
  <c r="AN146" i="1"/>
  <c r="AN147" i="1"/>
  <c r="AN148" i="1"/>
  <c r="AN149" i="1"/>
  <c r="AN150" i="1"/>
  <c r="AN151" i="1"/>
  <c r="AM112" i="1"/>
  <c r="AM113" i="1"/>
  <c r="AM114" i="1"/>
  <c r="AM115" i="1"/>
  <c r="AM116" i="1"/>
  <c r="AM118" i="1"/>
  <c r="AM119" i="1"/>
  <c r="AM120" i="1"/>
  <c r="AM121" i="1"/>
  <c r="AM122" i="1"/>
  <c r="AM123" i="1"/>
  <c r="AM124" i="1"/>
  <c r="AM125" i="1"/>
  <c r="AM126" i="1"/>
  <c r="AM127" i="1"/>
  <c r="AM128" i="1"/>
  <c r="AM129" i="1"/>
  <c r="AM130" i="1"/>
  <c r="AM131" i="1"/>
  <c r="AM132" i="1"/>
  <c r="AM133" i="1"/>
  <c r="AM134" i="1"/>
  <c r="AM135" i="1"/>
  <c r="AM136" i="1"/>
  <c r="AM137" i="1"/>
  <c r="AM138" i="1"/>
  <c r="AM139" i="1"/>
  <c r="AM141" i="1"/>
  <c r="AM142" i="1"/>
  <c r="AM143" i="1"/>
  <c r="AM144" i="1"/>
  <c r="AM145" i="1"/>
  <c r="AM146" i="1"/>
  <c r="AM147" i="1"/>
  <c r="AM148" i="1"/>
  <c r="AM149" i="1"/>
  <c r="AM150" i="1"/>
  <c r="AM151" i="1"/>
  <c r="AL112" i="1"/>
  <c r="AL113" i="1"/>
  <c r="AL114" i="1"/>
  <c r="AL115" i="1"/>
  <c r="AL116" i="1"/>
  <c r="AL118" i="1"/>
  <c r="AL119" i="1"/>
  <c r="AL120" i="1"/>
  <c r="AL121" i="1"/>
  <c r="AL122" i="1"/>
  <c r="AL123" i="1"/>
  <c r="AL124" i="1"/>
  <c r="AL125" i="1"/>
  <c r="AL126" i="1"/>
  <c r="AL127" i="1"/>
  <c r="AL128" i="1"/>
  <c r="AL129" i="1"/>
  <c r="AL130" i="1"/>
  <c r="AL131" i="1"/>
  <c r="AL132" i="1"/>
  <c r="AL133" i="1"/>
  <c r="AL134" i="1"/>
  <c r="AL135" i="1"/>
  <c r="AL136" i="1"/>
  <c r="AL137" i="1"/>
  <c r="AL138" i="1"/>
  <c r="AL139" i="1"/>
  <c r="AL141" i="1"/>
  <c r="AL142" i="1"/>
  <c r="AL143" i="1"/>
  <c r="AL144" i="1"/>
  <c r="AL145" i="1"/>
  <c r="AL146" i="1"/>
  <c r="AL147" i="1"/>
  <c r="AL148" i="1"/>
  <c r="AL149" i="1"/>
  <c r="AL150" i="1"/>
  <c r="AL151" i="1"/>
  <c r="AK112" i="1"/>
  <c r="AK113" i="1"/>
  <c r="AK114" i="1"/>
  <c r="AK115" i="1"/>
  <c r="AK116" i="1"/>
  <c r="AK118" i="1"/>
  <c r="AK119" i="1"/>
  <c r="AK120" i="1"/>
  <c r="AK121" i="1"/>
  <c r="AK122" i="1"/>
  <c r="AK123" i="1"/>
  <c r="AK124" i="1"/>
  <c r="AK125" i="1"/>
  <c r="AK126" i="1"/>
  <c r="AK127" i="1"/>
  <c r="AK128" i="1"/>
  <c r="AK129" i="1"/>
  <c r="F130" i="1"/>
  <c r="AK130" i="1"/>
  <c r="AK131" i="1"/>
  <c r="AK132" i="1"/>
  <c r="AK133" i="1"/>
  <c r="AK134" i="1"/>
  <c r="AK135" i="1"/>
  <c r="AK136" i="1"/>
  <c r="AK137" i="1"/>
  <c r="AK138" i="1"/>
  <c r="AK139" i="1"/>
  <c r="AK141" i="1"/>
  <c r="AK142" i="1"/>
  <c r="AK143" i="1"/>
  <c r="AK144" i="1"/>
  <c r="AK145" i="1"/>
  <c r="AK146" i="1"/>
  <c r="AK147" i="1"/>
  <c r="AK148" i="1"/>
  <c r="AK149" i="1"/>
  <c r="AK150" i="1"/>
  <c r="AK151" i="1"/>
  <c r="AJ112" i="1"/>
  <c r="AJ113" i="1"/>
  <c r="AJ114" i="1"/>
  <c r="AJ115" i="1"/>
  <c r="AJ116" i="1"/>
  <c r="AJ118" i="1"/>
  <c r="AJ119" i="1"/>
  <c r="AJ120" i="1"/>
  <c r="AJ121" i="1"/>
  <c r="AJ122" i="1"/>
  <c r="AJ123" i="1"/>
  <c r="AJ124" i="1"/>
  <c r="AJ125" i="1"/>
  <c r="AJ126" i="1"/>
  <c r="AJ127" i="1"/>
  <c r="AJ128" i="1"/>
  <c r="AJ129" i="1"/>
  <c r="AJ130" i="1"/>
  <c r="AJ131" i="1"/>
  <c r="AJ132" i="1"/>
  <c r="AJ133" i="1"/>
  <c r="AJ134" i="1"/>
  <c r="AJ135" i="1"/>
  <c r="AJ136" i="1"/>
  <c r="AJ137" i="1"/>
  <c r="AJ138" i="1"/>
  <c r="AJ139" i="1"/>
  <c r="AJ141" i="1"/>
  <c r="AJ142" i="1"/>
  <c r="AJ143" i="1"/>
  <c r="AJ144" i="1"/>
  <c r="AJ145" i="1"/>
  <c r="AJ146" i="1"/>
  <c r="AJ147" i="1"/>
  <c r="AJ148" i="1"/>
  <c r="AJ149" i="1"/>
  <c r="AJ150" i="1"/>
  <c r="AJ151" i="1"/>
  <c r="AI112" i="1"/>
  <c r="AI113" i="1"/>
  <c r="AI114" i="1"/>
  <c r="AI115" i="1"/>
  <c r="AI116" i="1"/>
  <c r="AI118" i="1"/>
  <c r="AI119" i="1"/>
  <c r="AI120" i="1"/>
  <c r="AI121" i="1"/>
  <c r="AI122" i="1"/>
  <c r="AI123" i="1"/>
  <c r="AI124" i="1"/>
  <c r="AI125" i="1"/>
  <c r="AI126" i="1"/>
  <c r="AI127" i="1"/>
  <c r="AI128" i="1"/>
  <c r="AI129" i="1"/>
  <c r="AI130" i="1"/>
  <c r="AI131" i="1"/>
  <c r="AI132" i="1"/>
  <c r="AI133" i="1"/>
  <c r="AI134" i="1"/>
  <c r="AI135" i="1"/>
  <c r="AI136" i="1"/>
  <c r="AI137" i="1"/>
  <c r="AI138" i="1"/>
  <c r="AI139" i="1"/>
  <c r="AI141" i="1"/>
  <c r="AI142" i="1"/>
  <c r="AI143" i="1"/>
  <c r="AI144" i="1"/>
  <c r="AI145" i="1"/>
  <c r="AI146" i="1"/>
  <c r="AI147" i="1"/>
  <c r="AI148" i="1"/>
  <c r="AI149" i="1"/>
  <c r="AI150" i="1"/>
  <c r="AI151" i="1"/>
  <c r="AH112" i="1"/>
  <c r="AH113" i="1"/>
  <c r="AH114" i="1"/>
  <c r="AH115" i="1"/>
  <c r="AH116" i="1"/>
  <c r="AH118" i="1"/>
  <c r="AH119" i="1"/>
  <c r="AH120" i="1"/>
  <c r="AH121" i="1"/>
  <c r="AH122" i="1"/>
  <c r="AH123" i="1"/>
  <c r="AH124" i="1"/>
  <c r="AH125" i="1"/>
  <c r="AH126" i="1"/>
  <c r="AH127" i="1"/>
  <c r="AH128" i="1"/>
  <c r="AH129" i="1"/>
  <c r="AH130" i="1"/>
  <c r="AH131" i="1"/>
  <c r="AH132" i="1"/>
  <c r="AH133" i="1"/>
  <c r="AH134" i="1"/>
  <c r="AH135" i="1"/>
  <c r="AH136" i="1"/>
  <c r="AH137" i="1"/>
  <c r="AH138" i="1"/>
  <c r="AH139" i="1"/>
  <c r="AH141" i="1"/>
  <c r="AH142" i="1"/>
  <c r="AH143" i="1"/>
  <c r="AH144" i="1"/>
  <c r="AH145" i="1"/>
  <c r="AH146" i="1"/>
  <c r="AH147" i="1"/>
  <c r="AH148" i="1"/>
  <c r="AH149" i="1"/>
  <c r="AH150" i="1"/>
  <c r="AH151" i="1"/>
  <c r="CR112" i="1"/>
  <c r="CR113" i="1"/>
  <c r="CR114" i="1"/>
  <c r="CR115" i="1"/>
  <c r="CR116" i="1"/>
  <c r="CR118" i="1"/>
  <c r="CR119" i="1"/>
  <c r="CR120" i="1"/>
  <c r="CR121" i="1"/>
  <c r="CR122" i="1"/>
  <c r="CR123" i="1"/>
  <c r="CR124" i="1"/>
  <c r="CR125" i="1"/>
  <c r="CR126" i="1"/>
  <c r="CR127" i="1"/>
  <c r="CR128" i="1"/>
  <c r="CR129" i="1"/>
  <c r="CR130" i="1"/>
  <c r="CR131" i="1"/>
  <c r="CR132" i="1"/>
  <c r="CR133" i="1"/>
  <c r="CR134" i="1"/>
  <c r="CR135" i="1"/>
  <c r="CR136" i="1"/>
  <c r="CR137" i="1"/>
  <c r="CR138" i="1"/>
  <c r="CR139" i="1"/>
  <c r="CR141" i="1"/>
  <c r="CR142" i="1"/>
  <c r="CR143" i="1"/>
  <c r="CR144" i="1"/>
  <c r="CR145" i="1"/>
  <c r="CR146" i="1"/>
  <c r="CR147" i="1"/>
  <c r="CR148" i="1"/>
  <c r="CR149" i="1"/>
  <c r="CR150" i="1"/>
  <c r="CR151" i="1"/>
  <c r="D26" i="3"/>
  <c r="G112" i="1"/>
  <c r="CQ112" i="1"/>
  <c r="CQ113" i="1"/>
  <c r="CQ114" i="1"/>
  <c r="CQ115" i="1"/>
  <c r="CQ116" i="1"/>
  <c r="CQ118" i="1"/>
  <c r="CQ119" i="1"/>
  <c r="CQ120" i="1"/>
  <c r="CQ121" i="1"/>
  <c r="G122" i="1"/>
  <c r="CQ122" i="1"/>
  <c r="CQ123" i="1"/>
  <c r="CQ124" i="1"/>
  <c r="CQ125" i="1"/>
  <c r="H126" i="1"/>
  <c r="G126" i="1"/>
  <c r="CQ126" i="1"/>
  <c r="CQ127" i="1"/>
  <c r="CQ128" i="1"/>
  <c r="CQ129" i="1"/>
  <c r="CQ130" i="1"/>
  <c r="CQ131" i="1"/>
  <c r="CQ132" i="1"/>
  <c r="G133" i="1"/>
  <c r="CQ133" i="1"/>
  <c r="CQ134" i="1"/>
  <c r="CQ135" i="1"/>
  <c r="CQ136" i="1"/>
  <c r="CQ137" i="1"/>
  <c r="CQ138" i="1"/>
  <c r="CQ139" i="1"/>
  <c r="CQ141" i="1"/>
  <c r="CQ142" i="1"/>
  <c r="CQ143" i="1"/>
  <c r="CQ144" i="1"/>
  <c r="CQ145" i="1"/>
  <c r="CQ146" i="1"/>
  <c r="CQ147" i="1"/>
  <c r="CQ148" i="1"/>
  <c r="CQ149" i="1"/>
  <c r="CQ150" i="1"/>
  <c r="CQ151" i="1"/>
  <c r="D25" i="3"/>
  <c r="CP112" i="1"/>
  <c r="CP113" i="1"/>
  <c r="CP114" i="1"/>
  <c r="CP115" i="1"/>
  <c r="CP116" i="1"/>
  <c r="CP118" i="1"/>
  <c r="CP119" i="1"/>
  <c r="CP120" i="1"/>
  <c r="CP121" i="1"/>
  <c r="CP122" i="1"/>
  <c r="CP123" i="1"/>
  <c r="CP124" i="1"/>
  <c r="CP125" i="1"/>
  <c r="CP126" i="1"/>
  <c r="CP127" i="1"/>
  <c r="CP128" i="1"/>
  <c r="CP129" i="1"/>
  <c r="CP130" i="1"/>
  <c r="CP131" i="1"/>
  <c r="CP132" i="1"/>
  <c r="CP133" i="1"/>
  <c r="CP134" i="1"/>
  <c r="CP135" i="1"/>
  <c r="CP136" i="1"/>
  <c r="CP137" i="1"/>
  <c r="CP138" i="1"/>
  <c r="CP139" i="1"/>
  <c r="CP141" i="1"/>
  <c r="CP142" i="1"/>
  <c r="CP143" i="1"/>
  <c r="CP144" i="1"/>
  <c r="CP145" i="1"/>
  <c r="CP146" i="1"/>
  <c r="CP147" i="1"/>
  <c r="CP148" i="1"/>
  <c r="CP149" i="1"/>
  <c r="CP150" i="1"/>
  <c r="CP151" i="1"/>
  <c r="D24" i="3"/>
  <c r="CO112" i="1"/>
  <c r="CO113" i="1"/>
  <c r="CO114" i="1"/>
  <c r="CO115" i="1"/>
  <c r="CO116" i="1"/>
  <c r="CO118" i="1"/>
  <c r="CO119" i="1"/>
  <c r="CO120" i="1"/>
  <c r="CO121" i="1"/>
  <c r="CO122" i="1"/>
  <c r="CO123" i="1"/>
  <c r="CO124" i="1"/>
  <c r="CO125" i="1"/>
  <c r="CO126" i="1"/>
  <c r="CO127" i="1"/>
  <c r="CO128" i="1"/>
  <c r="CO129" i="1"/>
  <c r="CO130" i="1"/>
  <c r="CO131" i="1"/>
  <c r="CO132" i="1"/>
  <c r="CO133" i="1"/>
  <c r="CO134" i="1"/>
  <c r="CO135" i="1"/>
  <c r="CO136" i="1"/>
  <c r="CO137" i="1"/>
  <c r="CO138" i="1"/>
  <c r="CO139" i="1"/>
  <c r="CO141" i="1"/>
  <c r="CO142" i="1"/>
  <c r="CO143" i="1"/>
  <c r="CO144" i="1"/>
  <c r="CO145" i="1"/>
  <c r="CO146" i="1"/>
  <c r="CO147" i="1"/>
  <c r="CO148" i="1"/>
  <c r="CO149" i="1"/>
  <c r="CO150" i="1"/>
  <c r="CO151" i="1"/>
  <c r="D23" i="3"/>
  <c r="CN112" i="1"/>
  <c r="CN113" i="1"/>
  <c r="CN114" i="1"/>
  <c r="CN115" i="1"/>
  <c r="CN116" i="1"/>
  <c r="CN118" i="1"/>
  <c r="CN119" i="1"/>
  <c r="CN120" i="1"/>
  <c r="CN121" i="1"/>
  <c r="CN122" i="1"/>
  <c r="CN123" i="1"/>
  <c r="CN124" i="1"/>
  <c r="CN125" i="1"/>
  <c r="CN126" i="1"/>
  <c r="CN127" i="1"/>
  <c r="CN128" i="1"/>
  <c r="CN129" i="1"/>
  <c r="CN130" i="1"/>
  <c r="CN131" i="1"/>
  <c r="CN132" i="1"/>
  <c r="CN133" i="1"/>
  <c r="CN134" i="1"/>
  <c r="CN135" i="1"/>
  <c r="CN136" i="1"/>
  <c r="CN137" i="1"/>
  <c r="CN138" i="1"/>
  <c r="CN139" i="1"/>
  <c r="CN141" i="1"/>
  <c r="CN142" i="1"/>
  <c r="CN143" i="1"/>
  <c r="CN144" i="1"/>
  <c r="CN145" i="1"/>
  <c r="CN146" i="1"/>
  <c r="CN147" i="1"/>
  <c r="CN148" i="1"/>
  <c r="CN149" i="1"/>
  <c r="CN150" i="1"/>
  <c r="CN151" i="1"/>
  <c r="D22" i="3"/>
  <c r="CM112" i="1"/>
  <c r="CM113" i="1"/>
  <c r="CM114" i="1"/>
  <c r="CM115" i="1"/>
  <c r="CM116" i="1"/>
  <c r="CM118" i="1"/>
  <c r="CM119" i="1"/>
  <c r="CM120" i="1"/>
  <c r="CM121" i="1"/>
  <c r="CM122" i="1"/>
  <c r="CM123" i="1"/>
  <c r="CM124" i="1"/>
  <c r="CM125" i="1"/>
  <c r="CM126" i="1"/>
  <c r="CM127" i="1"/>
  <c r="CM128" i="1"/>
  <c r="CM129" i="1"/>
  <c r="CM130" i="1"/>
  <c r="CM131" i="1"/>
  <c r="CM132" i="1"/>
  <c r="CM133" i="1"/>
  <c r="CM134" i="1"/>
  <c r="CM135" i="1"/>
  <c r="CM136" i="1"/>
  <c r="CM137" i="1"/>
  <c r="CM138" i="1"/>
  <c r="CM139" i="1"/>
  <c r="CM141" i="1"/>
  <c r="CM142" i="1"/>
  <c r="CM143" i="1"/>
  <c r="CM144" i="1"/>
  <c r="CM145" i="1"/>
  <c r="CM146" i="1"/>
  <c r="CM147" i="1"/>
  <c r="CM148" i="1"/>
  <c r="CM149" i="1"/>
  <c r="CM150" i="1"/>
  <c r="CM151" i="1"/>
  <c r="D21" i="3"/>
  <c r="CL112" i="1"/>
  <c r="CL113" i="1"/>
  <c r="CL114" i="1"/>
  <c r="CL115" i="1"/>
  <c r="CL116" i="1"/>
  <c r="CL118" i="1"/>
  <c r="CL119" i="1"/>
  <c r="CL120" i="1"/>
  <c r="CL121" i="1"/>
  <c r="CL122" i="1"/>
  <c r="CL123" i="1"/>
  <c r="CL124" i="1"/>
  <c r="CL125" i="1"/>
  <c r="CL126" i="1"/>
  <c r="CL127" i="1"/>
  <c r="CL128" i="1"/>
  <c r="CL129" i="1"/>
  <c r="CL130" i="1"/>
  <c r="CL131" i="1"/>
  <c r="CL132" i="1"/>
  <c r="CL133" i="1"/>
  <c r="CL134" i="1"/>
  <c r="CL135" i="1"/>
  <c r="CL136" i="1"/>
  <c r="CL137" i="1"/>
  <c r="CL138" i="1"/>
  <c r="CL139" i="1"/>
  <c r="CL141" i="1"/>
  <c r="CL142" i="1"/>
  <c r="CL143" i="1"/>
  <c r="CL144" i="1"/>
  <c r="CL145" i="1"/>
  <c r="CL146" i="1"/>
  <c r="CL147" i="1"/>
  <c r="CL148" i="1"/>
  <c r="CL149" i="1"/>
  <c r="CL150" i="1"/>
  <c r="CL151" i="1"/>
  <c r="D20" i="3"/>
  <c r="CJ112" i="1"/>
  <c r="CJ113" i="1"/>
  <c r="CJ114" i="1"/>
  <c r="CJ115" i="1"/>
  <c r="CJ116" i="1"/>
  <c r="CJ118" i="1"/>
  <c r="CJ119" i="1"/>
  <c r="CJ120" i="1"/>
  <c r="CJ121" i="1"/>
  <c r="CJ122" i="1"/>
  <c r="CJ123" i="1"/>
  <c r="CJ124" i="1"/>
  <c r="CJ125" i="1"/>
  <c r="CJ126" i="1"/>
  <c r="CJ127" i="1"/>
  <c r="CJ128" i="1"/>
  <c r="CJ129" i="1"/>
  <c r="CJ130" i="1"/>
  <c r="CJ131" i="1"/>
  <c r="CJ132" i="1"/>
  <c r="CJ133" i="1"/>
  <c r="CJ134" i="1"/>
  <c r="G135" i="1"/>
  <c r="CJ135" i="1"/>
  <c r="CJ136" i="1"/>
  <c r="CJ137" i="1"/>
  <c r="CJ138" i="1"/>
  <c r="CJ139" i="1"/>
  <c r="CJ141" i="1"/>
  <c r="CJ142" i="1"/>
  <c r="CJ143" i="1"/>
  <c r="CJ144" i="1"/>
  <c r="CJ145" i="1"/>
  <c r="CJ146" i="1"/>
  <c r="CJ147" i="1"/>
  <c r="CJ148" i="1"/>
  <c r="CJ149" i="1"/>
  <c r="CJ150" i="1"/>
  <c r="CJ151" i="1"/>
  <c r="D18" i="3"/>
  <c r="CK112" i="1"/>
  <c r="CK113" i="1"/>
  <c r="CK114" i="1"/>
  <c r="CK115" i="1"/>
  <c r="CK116" i="1"/>
  <c r="CK118" i="1"/>
  <c r="CK119" i="1"/>
  <c r="CK120" i="1"/>
  <c r="CK121" i="1"/>
  <c r="CK122" i="1"/>
  <c r="CK123" i="1"/>
  <c r="CK124" i="1"/>
  <c r="CK125" i="1"/>
  <c r="CK126" i="1"/>
  <c r="CK127" i="1"/>
  <c r="CK128" i="1"/>
  <c r="CK129" i="1"/>
  <c r="CK130" i="1"/>
  <c r="CK131" i="1"/>
  <c r="CK132" i="1"/>
  <c r="CK133" i="1"/>
  <c r="CK134" i="1"/>
  <c r="CK135" i="1"/>
  <c r="CK136" i="1"/>
  <c r="CK137" i="1"/>
  <c r="CK138" i="1"/>
  <c r="CK139" i="1"/>
  <c r="CK141" i="1"/>
  <c r="CK142" i="1"/>
  <c r="CK143" i="1"/>
  <c r="CK144" i="1"/>
  <c r="CK145" i="1"/>
  <c r="CK146" i="1"/>
  <c r="CK147" i="1"/>
  <c r="CK148" i="1"/>
  <c r="CK149" i="1"/>
  <c r="CK150" i="1"/>
  <c r="CK151" i="1"/>
  <c r="D19" i="3"/>
  <c r="DE112" i="1"/>
  <c r="DE113" i="1"/>
  <c r="DE114" i="1"/>
  <c r="DE115" i="1"/>
  <c r="DE116" i="1"/>
  <c r="DE118" i="1"/>
  <c r="DE119" i="1"/>
  <c r="DE120" i="1"/>
  <c r="DE121" i="1"/>
  <c r="DE122" i="1"/>
  <c r="DE123" i="1"/>
  <c r="DE124" i="1"/>
  <c r="DE125" i="1"/>
  <c r="DE126" i="1"/>
  <c r="DE127" i="1"/>
  <c r="DE128" i="1"/>
  <c r="DE129" i="1"/>
  <c r="DE130" i="1"/>
  <c r="DE131" i="1"/>
  <c r="DE132" i="1"/>
  <c r="DE133" i="1"/>
  <c r="DE134" i="1"/>
  <c r="DE135" i="1"/>
  <c r="DE136" i="1"/>
  <c r="DE137" i="1"/>
  <c r="DE138" i="1"/>
  <c r="DE139" i="1"/>
  <c r="DE141" i="1"/>
  <c r="DE142" i="1"/>
  <c r="DE143" i="1"/>
  <c r="DE144" i="1"/>
  <c r="DE145" i="1"/>
  <c r="DE146" i="1"/>
  <c r="DE147" i="1"/>
  <c r="DE148" i="1"/>
  <c r="DE149" i="1"/>
  <c r="DE150" i="1"/>
  <c r="DE151" i="1"/>
  <c r="C26" i="3"/>
  <c r="DD112" i="1"/>
  <c r="DD113" i="1"/>
  <c r="DD114" i="1"/>
  <c r="DD115" i="1"/>
  <c r="DD116" i="1"/>
  <c r="DD118" i="1"/>
  <c r="DD119" i="1"/>
  <c r="DD120" i="1"/>
  <c r="DD121" i="1"/>
  <c r="DD122" i="1"/>
  <c r="DD123" i="1"/>
  <c r="DD124" i="1"/>
  <c r="DD125" i="1"/>
  <c r="DD126" i="1"/>
  <c r="DD127" i="1"/>
  <c r="DD128" i="1"/>
  <c r="DD129" i="1"/>
  <c r="DD130" i="1"/>
  <c r="DD131" i="1"/>
  <c r="DD132" i="1"/>
  <c r="DD133" i="1"/>
  <c r="DD134" i="1"/>
  <c r="DD135" i="1"/>
  <c r="DD136" i="1"/>
  <c r="DD137" i="1"/>
  <c r="DD138" i="1"/>
  <c r="DD139" i="1"/>
  <c r="DD141" i="1"/>
  <c r="DD142" i="1"/>
  <c r="DD143" i="1"/>
  <c r="DD144" i="1"/>
  <c r="DD145" i="1"/>
  <c r="DD146" i="1"/>
  <c r="DD147" i="1"/>
  <c r="DD148" i="1"/>
  <c r="DD149" i="1"/>
  <c r="DD150" i="1"/>
  <c r="DD151" i="1"/>
  <c r="C25" i="3"/>
  <c r="DC112" i="1"/>
  <c r="DC113" i="1"/>
  <c r="DC114" i="1"/>
  <c r="DC115" i="1"/>
  <c r="DC116" i="1"/>
  <c r="DC118" i="1"/>
  <c r="DC119" i="1"/>
  <c r="DC120" i="1"/>
  <c r="DC121" i="1"/>
  <c r="DC122" i="1"/>
  <c r="DC123" i="1"/>
  <c r="DC124" i="1"/>
  <c r="DC125" i="1"/>
  <c r="DC126" i="1"/>
  <c r="DC127" i="1"/>
  <c r="DC128" i="1"/>
  <c r="DC129" i="1"/>
  <c r="DC130" i="1"/>
  <c r="DC131" i="1"/>
  <c r="DC132" i="1"/>
  <c r="DC133" i="1"/>
  <c r="DC134" i="1"/>
  <c r="DC135" i="1"/>
  <c r="DC136" i="1"/>
  <c r="DC137" i="1"/>
  <c r="DC138" i="1"/>
  <c r="DC139" i="1"/>
  <c r="DC141" i="1"/>
  <c r="DC142" i="1"/>
  <c r="DC143" i="1"/>
  <c r="DC144" i="1"/>
  <c r="DC145" i="1"/>
  <c r="DC146" i="1"/>
  <c r="DC147" i="1"/>
  <c r="DC148" i="1"/>
  <c r="DC149" i="1"/>
  <c r="DC150" i="1"/>
  <c r="DC151" i="1"/>
  <c r="C24" i="3"/>
  <c r="DB112" i="1"/>
  <c r="DB113" i="1"/>
  <c r="DB114" i="1"/>
  <c r="DB115" i="1"/>
  <c r="DB116" i="1"/>
  <c r="DB118" i="1"/>
  <c r="DB119" i="1"/>
  <c r="DB120" i="1"/>
  <c r="DB121" i="1"/>
  <c r="DB122" i="1"/>
  <c r="DB123" i="1"/>
  <c r="DB124" i="1"/>
  <c r="DB125" i="1"/>
  <c r="DB126" i="1"/>
  <c r="DB127" i="1"/>
  <c r="DB128" i="1"/>
  <c r="DB129" i="1"/>
  <c r="DB130" i="1"/>
  <c r="DB131" i="1"/>
  <c r="DB132" i="1"/>
  <c r="DB133" i="1"/>
  <c r="DB134" i="1"/>
  <c r="DB135" i="1"/>
  <c r="DB136" i="1"/>
  <c r="DB137" i="1"/>
  <c r="DB138" i="1"/>
  <c r="DB139" i="1"/>
  <c r="DB141" i="1"/>
  <c r="DB142" i="1"/>
  <c r="DB143" i="1"/>
  <c r="DB144" i="1"/>
  <c r="DB145" i="1"/>
  <c r="DB146" i="1"/>
  <c r="DB147" i="1"/>
  <c r="DB148" i="1"/>
  <c r="DB149" i="1"/>
  <c r="DB150" i="1"/>
  <c r="DB151" i="1"/>
  <c r="C23" i="3"/>
  <c r="DA112" i="1"/>
  <c r="DA113" i="1"/>
  <c r="DA114" i="1"/>
  <c r="DA115" i="1"/>
  <c r="DA116" i="1"/>
  <c r="DA118" i="1"/>
  <c r="DA119" i="1"/>
  <c r="DA120" i="1"/>
  <c r="DA121" i="1"/>
  <c r="DA122" i="1"/>
  <c r="DA123" i="1"/>
  <c r="DA124" i="1"/>
  <c r="DA125" i="1"/>
  <c r="DA126" i="1"/>
  <c r="DA127" i="1"/>
  <c r="DA128" i="1"/>
  <c r="DA129" i="1"/>
  <c r="DA130" i="1"/>
  <c r="DA131" i="1"/>
  <c r="DA132" i="1"/>
  <c r="DA133" i="1"/>
  <c r="DA134" i="1"/>
  <c r="DA135" i="1"/>
  <c r="DA136" i="1"/>
  <c r="DA137" i="1"/>
  <c r="DA138" i="1"/>
  <c r="DA139" i="1"/>
  <c r="DA141" i="1"/>
  <c r="DA142" i="1"/>
  <c r="DA143" i="1"/>
  <c r="DA144" i="1"/>
  <c r="DA145" i="1"/>
  <c r="DA146" i="1"/>
  <c r="DA147" i="1"/>
  <c r="DA148" i="1"/>
  <c r="DA149" i="1"/>
  <c r="DA150" i="1"/>
  <c r="DA151" i="1"/>
  <c r="C22" i="3"/>
  <c r="CZ112" i="1"/>
  <c r="CZ113" i="1"/>
  <c r="CZ114" i="1"/>
  <c r="CZ115" i="1"/>
  <c r="CZ116" i="1"/>
  <c r="CZ118" i="1"/>
  <c r="CZ119" i="1"/>
  <c r="CZ120" i="1"/>
  <c r="CZ121" i="1"/>
  <c r="CZ122" i="1"/>
  <c r="CZ123" i="1"/>
  <c r="CZ124" i="1"/>
  <c r="CZ125" i="1"/>
  <c r="CZ126" i="1"/>
  <c r="CZ127" i="1"/>
  <c r="CZ128" i="1"/>
  <c r="CZ129" i="1"/>
  <c r="CZ130" i="1"/>
  <c r="CZ131" i="1"/>
  <c r="CZ132" i="1"/>
  <c r="CZ133" i="1"/>
  <c r="CZ134" i="1"/>
  <c r="CZ135" i="1"/>
  <c r="CZ136" i="1"/>
  <c r="CZ137" i="1"/>
  <c r="CZ138" i="1"/>
  <c r="CZ139" i="1"/>
  <c r="CZ141" i="1"/>
  <c r="CZ142" i="1"/>
  <c r="CZ143" i="1"/>
  <c r="CZ144" i="1"/>
  <c r="CZ145" i="1"/>
  <c r="CZ146" i="1"/>
  <c r="CZ147" i="1"/>
  <c r="CZ148" i="1"/>
  <c r="CZ149" i="1"/>
  <c r="CZ150" i="1"/>
  <c r="CZ151" i="1"/>
  <c r="C21" i="3"/>
  <c r="CY112" i="1"/>
  <c r="CY113" i="1"/>
  <c r="CY114" i="1"/>
  <c r="CY115" i="1"/>
  <c r="CY116" i="1"/>
  <c r="CY118" i="1"/>
  <c r="CY119" i="1"/>
  <c r="CY120" i="1"/>
  <c r="CY121" i="1"/>
  <c r="CY122" i="1"/>
  <c r="CY123" i="1"/>
  <c r="CY124" i="1"/>
  <c r="CY125" i="1"/>
  <c r="CY126" i="1"/>
  <c r="CY127" i="1"/>
  <c r="CY128" i="1"/>
  <c r="CY129" i="1"/>
  <c r="CY130" i="1"/>
  <c r="CY131" i="1"/>
  <c r="CY132" i="1"/>
  <c r="CY133" i="1"/>
  <c r="CY134" i="1"/>
  <c r="CY135" i="1"/>
  <c r="CY136" i="1"/>
  <c r="CY137" i="1"/>
  <c r="CY138" i="1"/>
  <c r="CY139" i="1"/>
  <c r="CY141" i="1"/>
  <c r="CY142" i="1"/>
  <c r="CY143" i="1"/>
  <c r="CY144" i="1"/>
  <c r="CY145" i="1"/>
  <c r="CY146" i="1"/>
  <c r="CY147" i="1"/>
  <c r="CY148" i="1"/>
  <c r="CY149" i="1"/>
  <c r="CY150" i="1"/>
  <c r="CY151" i="1"/>
  <c r="C20" i="3"/>
  <c r="CX112" i="1"/>
  <c r="CX113" i="1"/>
  <c r="CX114" i="1"/>
  <c r="CX115" i="1"/>
  <c r="CX116" i="1"/>
  <c r="CX118" i="1"/>
  <c r="CX119" i="1"/>
  <c r="CX120" i="1"/>
  <c r="CX121" i="1"/>
  <c r="CX122" i="1"/>
  <c r="CX123" i="1"/>
  <c r="CX124" i="1"/>
  <c r="CX125" i="1"/>
  <c r="CX126" i="1"/>
  <c r="CX127" i="1"/>
  <c r="CX128" i="1"/>
  <c r="CX129" i="1"/>
  <c r="CX130" i="1"/>
  <c r="CX131" i="1"/>
  <c r="CX132" i="1"/>
  <c r="CX133" i="1"/>
  <c r="CX134" i="1"/>
  <c r="CX135" i="1"/>
  <c r="CX136" i="1"/>
  <c r="CX137" i="1"/>
  <c r="CX138" i="1"/>
  <c r="CX139" i="1"/>
  <c r="CX141" i="1"/>
  <c r="CX142" i="1"/>
  <c r="CX143" i="1"/>
  <c r="CX144" i="1"/>
  <c r="CX145" i="1"/>
  <c r="CX146" i="1"/>
  <c r="CX147" i="1"/>
  <c r="CX148" i="1"/>
  <c r="CX149" i="1"/>
  <c r="CX150" i="1"/>
  <c r="CX151" i="1"/>
  <c r="C19" i="3"/>
  <c r="CW112" i="1"/>
  <c r="CW113" i="1"/>
  <c r="CW114" i="1"/>
  <c r="CW115" i="1"/>
  <c r="CW116" i="1"/>
  <c r="CW118" i="1"/>
  <c r="CW119" i="1"/>
  <c r="CW120" i="1"/>
  <c r="CW121" i="1"/>
  <c r="CW122" i="1"/>
  <c r="CW123" i="1"/>
  <c r="CW124" i="1"/>
  <c r="CW125" i="1"/>
  <c r="CW126" i="1"/>
  <c r="CW127" i="1"/>
  <c r="CW128" i="1"/>
  <c r="CW129" i="1"/>
  <c r="CW130" i="1"/>
  <c r="CW131" i="1"/>
  <c r="CW132" i="1"/>
  <c r="CW133" i="1"/>
  <c r="CW134" i="1"/>
  <c r="CW135" i="1"/>
  <c r="CW136" i="1"/>
  <c r="CW137" i="1"/>
  <c r="CW138" i="1"/>
  <c r="CW139" i="1"/>
  <c r="CW141" i="1"/>
  <c r="CW142" i="1"/>
  <c r="CW143" i="1"/>
  <c r="CW144" i="1"/>
  <c r="CW145" i="1"/>
  <c r="CW146" i="1"/>
  <c r="CW147" i="1"/>
  <c r="CW148" i="1"/>
  <c r="CW149" i="1"/>
  <c r="CW150" i="1"/>
  <c r="CW151" i="1"/>
  <c r="C18" i="3"/>
  <c r="ET180" i="1"/>
  <c r="EV180" i="1"/>
  <c r="ET178" i="1"/>
  <c r="EV178" i="1"/>
  <c r="ET175" i="1"/>
  <c r="EV175" i="1"/>
  <c r="ET174" i="1"/>
  <c r="EV174" i="1"/>
  <c r="ET170" i="1"/>
  <c r="EV170" i="1"/>
  <c r="ET169" i="1"/>
  <c r="EV169" i="1"/>
  <c r="ET166" i="1"/>
  <c r="EV166" i="1"/>
  <c r="ET162" i="1"/>
  <c r="EV162" i="1"/>
  <c r="ET156" i="1"/>
  <c r="EV156" i="1"/>
  <c r="ET155" i="1"/>
  <c r="EV155" i="1"/>
  <c r="ES148" i="1"/>
  <c r="ER148" i="1"/>
  <c r="EQ148" i="1"/>
  <c r="EP148" i="1"/>
  <c r="EO148" i="1"/>
  <c r="EN148" i="1"/>
  <c r="EM148" i="1"/>
  <c r="EL148" i="1"/>
  <c r="EK148" i="1"/>
  <c r="ES147" i="1"/>
  <c r="ER147" i="1"/>
  <c r="EQ147" i="1"/>
  <c r="EP147" i="1"/>
  <c r="EO147" i="1"/>
  <c r="EN147" i="1"/>
  <c r="EM147" i="1"/>
  <c r="EL147" i="1"/>
  <c r="EK147" i="1"/>
  <c r="ET147" i="1"/>
  <c r="EV147" i="1"/>
  <c r="ES146" i="1"/>
  <c r="ER146" i="1"/>
  <c r="EQ146" i="1"/>
  <c r="EP146" i="1"/>
  <c r="EO146" i="1"/>
  <c r="EN146" i="1"/>
  <c r="EM146" i="1"/>
  <c r="EL146" i="1"/>
  <c r="EK146" i="1"/>
  <c r="ES145" i="1"/>
  <c r="ER145" i="1"/>
  <c r="EQ145" i="1"/>
  <c r="EP145" i="1"/>
  <c r="EO145" i="1"/>
  <c r="EN145" i="1"/>
  <c r="EM145" i="1"/>
  <c r="EL145" i="1"/>
  <c r="EK145" i="1"/>
  <c r="ET145" i="1"/>
  <c r="EV145" i="1"/>
  <c r="ES144" i="1"/>
  <c r="ER144" i="1"/>
  <c r="EQ144" i="1"/>
  <c r="EP144" i="1"/>
  <c r="EO144" i="1"/>
  <c r="EN144" i="1"/>
  <c r="EM144" i="1"/>
  <c r="EL144" i="1"/>
  <c r="EK144" i="1"/>
  <c r="ET144" i="1"/>
  <c r="EV144" i="1"/>
  <c r="ES143" i="1"/>
  <c r="ER143" i="1"/>
  <c r="EQ143" i="1"/>
  <c r="EP143" i="1"/>
  <c r="EO143" i="1"/>
  <c r="EN143" i="1"/>
  <c r="EM143" i="1"/>
  <c r="EL143" i="1"/>
  <c r="EK143" i="1"/>
  <c r="ES142" i="1"/>
  <c r="ER142" i="1"/>
  <c r="EQ142" i="1"/>
  <c r="EP142" i="1"/>
  <c r="EO142" i="1"/>
  <c r="EN142" i="1"/>
  <c r="EM142" i="1"/>
  <c r="EK142" i="1"/>
  <c r="EL142" i="1"/>
  <c r="ET142" i="1"/>
  <c r="EV142" i="1"/>
  <c r="ES141" i="1"/>
  <c r="ER141" i="1"/>
  <c r="EQ141" i="1"/>
  <c r="EP141" i="1"/>
  <c r="EO141" i="1"/>
  <c r="EN141" i="1"/>
  <c r="EK141" i="1"/>
  <c r="EL141" i="1"/>
  <c r="EM141" i="1"/>
  <c r="ET141" i="1"/>
  <c r="EV141" i="1"/>
  <c r="ES139" i="1"/>
  <c r="ER139" i="1"/>
  <c r="EQ139" i="1"/>
  <c r="EP139" i="1"/>
  <c r="EO139" i="1"/>
  <c r="EN139" i="1"/>
  <c r="EM139" i="1"/>
  <c r="EL139" i="1"/>
  <c r="EK139" i="1"/>
  <c r="ES138" i="1"/>
  <c r="ER138" i="1"/>
  <c r="EQ138" i="1"/>
  <c r="EP138" i="1"/>
  <c r="EO138" i="1"/>
  <c r="EN138" i="1"/>
  <c r="EM138" i="1"/>
  <c r="EL138" i="1"/>
  <c r="EK138" i="1"/>
  <c r="ET138" i="1"/>
  <c r="EV138" i="1"/>
  <c r="ES137" i="1"/>
  <c r="ER137" i="1"/>
  <c r="EQ137" i="1"/>
  <c r="EP137" i="1"/>
  <c r="EO137" i="1"/>
  <c r="EN137" i="1"/>
  <c r="EM137" i="1"/>
  <c r="EK137" i="1"/>
  <c r="EL137" i="1"/>
  <c r="ET137" i="1"/>
  <c r="EV137" i="1"/>
  <c r="ES136" i="1"/>
  <c r="ER136" i="1"/>
  <c r="EQ136" i="1"/>
  <c r="EP136" i="1"/>
  <c r="EO136" i="1"/>
  <c r="EN136" i="1"/>
  <c r="EM136" i="1"/>
  <c r="EL136" i="1"/>
  <c r="EK136" i="1"/>
  <c r="ES135" i="1"/>
  <c r="ER135" i="1"/>
  <c r="EQ135" i="1"/>
  <c r="EP135" i="1"/>
  <c r="EO135" i="1"/>
  <c r="EN135" i="1"/>
  <c r="EM135" i="1"/>
  <c r="EL135" i="1"/>
  <c r="EK135" i="1"/>
  <c r="ES134" i="1"/>
  <c r="ER134" i="1"/>
  <c r="EQ134" i="1"/>
  <c r="EP134" i="1"/>
  <c r="EO134" i="1"/>
  <c r="EN134" i="1"/>
  <c r="EM134" i="1"/>
  <c r="EL134" i="1"/>
  <c r="EK134" i="1"/>
  <c r="ES133" i="1"/>
  <c r="ER133" i="1"/>
  <c r="EQ133" i="1"/>
  <c r="EP133" i="1"/>
  <c r="EO133" i="1"/>
  <c r="EN133" i="1"/>
  <c r="EM133" i="1"/>
  <c r="EK133" i="1"/>
  <c r="EL133" i="1"/>
  <c r="ET133" i="1"/>
  <c r="EV133" i="1"/>
  <c r="ES132" i="1"/>
  <c r="ER132" i="1"/>
  <c r="EQ132" i="1"/>
  <c r="EP132" i="1"/>
  <c r="EO132" i="1"/>
  <c r="EN132" i="1"/>
  <c r="EK132" i="1"/>
  <c r="EL132" i="1"/>
  <c r="EM132" i="1"/>
  <c r="ET132" i="1"/>
  <c r="EV132" i="1"/>
  <c r="ES131" i="1"/>
  <c r="ER131" i="1"/>
  <c r="EQ131" i="1"/>
  <c r="EP131" i="1"/>
  <c r="EO131" i="1"/>
  <c r="EN131" i="1"/>
  <c r="EM131" i="1"/>
  <c r="EL131" i="1"/>
  <c r="EK131" i="1"/>
  <c r="ES130" i="1"/>
  <c r="ER130" i="1"/>
  <c r="EQ130" i="1"/>
  <c r="EP130" i="1"/>
  <c r="EO130" i="1"/>
  <c r="EN130" i="1"/>
  <c r="EM130" i="1"/>
  <c r="EL130" i="1"/>
  <c r="EK130" i="1"/>
  <c r="ES129" i="1"/>
  <c r="ER129" i="1"/>
  <c r="EQ129" i="1"/>
  <c r="EP129" i="1"/>
  <c r="EO129" i="1"/>
  <c r="EN129" i="1"/>
  <c r="EM129" i="1"/>
  <c r="EK129" i="1"/>
  <c r="EL129" i="1"/>
  <c r="ET129" i="1"/>
  <c r="EV129" i="1"/>
  <c r="ES128" i="1"/>
  <c r="ER128" i="1"/>
  <c r="EQ128" i="1"/>
  <c r="EP128" i="1"/>
  <c r="EO128" i="1"/>
  <c r="EN128" i="1"/>
  <c r="EM128" i="1"/>
  <c r="EL128" i="1"/>
  <c r="EK128" i="1"/>
  <c r="ES127" i="1"/>
  <c r="ER127" i="1"/>
  <c r="EQ127" i="1"/>
  <c r="EP127" i="1"/>
  <c r="EO127" i="1"/>
  <c r="EN127" i="1"/>
  <c r="EM127" i="1"/>
  <c r="EL127" i="1"/>
  <c r="EK127" i="1"/>
  <c r="ES126" i="1"/>
  <c r="ER126" i="1"/>
  <c r="EQ126" i="1"/>
  <c r="EP126" i="1"/>
  <c r="EO126" i="1"/>
  <c r="EN126" i="1"/>
  <c r="EM126" i="1"/>
  <c r="EL126" i="1"/>
  <c r="EK126" i="1"/>
  <c r="ET126" i="1"/>
  <c r="EV126" i="1"/>
  <c r="ES125" i="1"/>
  <c r="ER125" i="1"/>
  <c r="EQ125" i="1"/>
  <c r="EP125" i="1"/>
  <c r="EO125" i="1"/>
  <c r="EN125" i="1"/>
  <c r="EM125" i="1"/>
  <c r="EK125" i="1"/>
  <c r="EL125" i="1"/>
  <c r="ET125" i="1"/>
  <c r="EV125" i="1"/>
  <c r="ES124" i="1"/>
  <c r="ER124" i="1"/>
  <c r="EQ124" i="1"/>
  <c r="EP124" i="1"/>
  <c r="EO124" i="1"/>
  <c r="EN124" i="1"/>
  <c r="EM124" i="1"/>
  <c r="EL124" i="1"/>
  <c r="EK124" i="1"/>
  <c r="ET124" i="1"/>
  <c r="EV124" i="1"/>
  <c r="ES123" i="1"/>
  <c r="ER123" i="1"/>
  <c r="EQ123" i="1"/>
  <c r="EP123" i="1"/>
  <c r="EO123" i="1"/>
  <c r="EN123" i="1"/>
  <c r="EM123" i="1"/>
  <c r="EL123" i="1"/>
  <c r="EK123" i="1"/>
  <c r="ES122" i="1"/>
  <c r="ER122" i="1"/>
  <c r="EQ122" i="1"/>
  <c r="EP122" i="1"/>
  <c r="EO122" i="1"/>
  <c r="EN122" i="1"/>
  <c r="EM122" i="1"/>
  <c r="EL122" i="1"/>
  <c r="EK122" i="1"/>
  <c r="ET122" i="1"/>
  <c r="EV122" i="1"/>
  <c r="ES121" i="1"/>
  <c r="ER121" i="1"/>
  <c r="EQ121" i="1"/>
  <c r="EP121" i="1"/>
  <c r="EO121" i="1"/>
  <c r="EN121" i="1"/>
  <c r="EM121" i="1"/>
  <c r="EL121" i="1"/>
  <c r="EK121" i="1"/>
  <c r="ES120" i="1"/>
  <c r="ER120" i="1"/>
  <c r="EQ120" i="1"/>
  <c r="EP120" i="1"/>
  <c r="EO120" i="1"/>
  <c r="EN120" i="1"/>
  <c r="EM120" i="1"/>
  <c r="EL120" i="1"/>
  <c r="EK120" i="1"/>
  <c r="ET120" i="1"/>
  <c r="EV120" i="1"/>
  <c r="ES119" i="1"/>
  <c r="ER119" i="1"/>
  <c r="EQ119" i="1"/>
  <c r="EP119" i="1"/>
  <c r="EO119" i="1"/>
  <c r="EN119" i="1"/>
  <c r="EM119" i="1"/>
  <c r="EL119" i="1"/>
  <c r="EK119" i="1"/>
  <c r="ES118" i="1"/>
  <c r="ER118" i="1"/>
  <c r="EQ118" i="1"/>
  <c r="EP118" i="1"/>
  <c r="EO118" i="1"/>
  <c r="EN118" i="1"/>
  <c r="EM118" i="1"/>
  <c r="EL118" i="1"/>
  <c r="EK118" i="1"/>
  <c r="ET118" i="1"/>
  <c r="EV118" i="1"/>
  <c r="ES116" i="1"/>
  <c r="ER116" i="1"/>
  <c r="EQ116" i="1"/>
  <c r="EP116" i="1"/>
  <c r="EO116" i="1"/>
  <c r="EN116" i="1"/>
  <c r="EM116" i="1"/>
  <c r="EK116" i="1"/>
  <c r="EL116" i="1"/>
  <c r="ET116" i="1"/>
  <c r="EV116" i="1"/>
  <c r="ES115" i="1"/>
  <c r="ER115" i="1"/>
  <c r="EQ115" i="1"/>
  <c r="EP115" i="1"/>
  <c r="EO115" i="1"/>
  <c r="EN115" i="1"/>
  <c r="EM115" i="1"/>
  <c r="EL115" i="1"/>
  <c r="EK115" i="1"/>
  <c r="ES114" i="1"/>
  <c r="ER114" i="1"/>
  <c r="EQ114" i="1"/>
  <c r="EP114" i="1"/>
  <c r="EO114" i="1"/>
  <c r="EN114" i="1"/>
  <c r="EM114" i="1"/>
  <c r="EL114" i="1"/>
  <c r="EK114" i="1"/>
  <c r="ES113" i="1"/>
  <c r="ER113" i="1"/>
  <c r="EQ113" i="1"/>
  <c r="EP113" i="1"/>
  <c r="EO113" i="1"/>
  <c r="EN113" i="1"/>
  <c r="EM113" i="1"/>
  <c r="EL113" i="1"/>
  <c r="EK113" i="1"/>
  <c r="ET113" i="1"/>
  <c r="EV113" i="1"/>
  <c r="ES112" i="1"/>
  <c r="ER112" i="1"/>
  <c r="EQ112" i="1"/>
  <c r="EP112" i="1"/>
  <c r="EO112" i="1"/>
  <c r="EN112" i="1"/>
  <c r="EM112" i="1"/>
  <c r="EL112" i="1"/>
  <c r="EK112" i="1"/>
  <c r="ES107" i="1"/>
  <c r="ER107" i="1"/>
  <c r="EQ107" i="1"/>
  <c r="EP107" i="1"/>
  <c r="EO107" i="1"/>
  <c r="EN107" i="1"/>
  <c r="EM107" i="1"/>
  <c r="EL107" i="1"/>
  <c r="EK107" i="1"/>
  <c r="ES106" i="1"/>
  <c r="ER106" i="1"/>
  <c r="EQ106" i="1"/>
  <c r="EP106" i="1"/>
  <c r="EO106" i="1"/>
  <c r="EN106" i="1"/>
  <c r="EM106" i="1"/>
  <c r="EL106" i="1"/>
  <c r="EK106" i="1"/>
  <c r="ES105" i="1"/>
  <c r="ER105" i="1"/>
  <c r="EQ105" i="1"/>
  <c r="EP105" i="1"/>
  <c r="EO105" i="1"/>
  <c r="EN105" i="1"/>
  <c r="EM105" i="1"/>
  <c r="EL105" i="1"/>
  <c r="EK105" i="1"/>
  <c r="ES104" i="1"/>
  <c r="ER104" i="1"/>
  <c r="EQ104" i="1"/>
  <c r="EP104" i="1"/>
  <c r="EO104" i="1"/>
  <c r="EN104" i="1"/>
  <c r="EM104" i="1"/>
  <c r="EL104" i="1"/>
  <c r="EK104" i="1"/>
  <c r="ES103" i="1"/>
  <c r="ER103" i="1"/>
  <c r="EQ103" i="1"/>
  <c r="EP103" i="1"/>
  <c r="EO103" i="1"/>
  <c r="EN103" i="1"/>
  <c r="EM103" i="1"/>
  <c r="EL103" i="1"/>
  <c r="EK103" i="1"/>
  <c r="ES102" i="1"/>
  <c r="ER102" i="1"/>
  <c r="EQ102" i="1"/>
  <c r="EP102" i="1"/>
  <c r="EO102" i="1"/>
  <c r="EN102" i="1"/>
  <c r="EM102" i="1"/>
  <c r="EL102" i="1"/>
  <c r="EK102" i="1"/>
  <c r="ES101" i="1"/>
  <c r="ER101" i="1"/>
  <c r="EQ101" i="1"/>
  <c r="EP101" i="1"/>
  <c r="EO101" i="1"/>
  <c r="EN101" i="1"/>
  <c r="EM101" i="1"/>
  <c r="EL101" i="1"/>
  <c r="EK101" i="1"/>
  <c r="ES100" i="1"/>
  <c r="ER100" i="1"/>
  <c r="EQ100" i="1"/>
  <c r="EP100" i="1"/>
  <c r="EO100" i="1"/>
  <c r="EN100" i="1"/>
  <c r="EM100" i="1"/>
  <c r="EL100" i="1"/>
  <c r="EK100" i="1"/>
  <c r="ES99" i="1"/>
  <c r="ER99" i="1"/>
  <c r="EQ99" i="1"/>
  <c r="EP99" i="1"/>
  <c r="EO99" i="1"/>
  <c r="EN99" i="1"/>
  <c r="EM99" i="1"/>
  <c r="EL99" i="1"/>
  <c r="EK99" i="1"/>
  <c r="ET99" i="1"/>
  <c r="EV99" i="1"/>
  <c r="ES98" i="1"/>
  <c r="ER98" i="1"/>
  <c r="EQ98" i="1"/>
  <c r="EP98" i="1"/>
  <c r="EO98" i="1"/>
  <c r="EN98" i="1"/>
  <c r="EM98" i="1"/>
  <c r="EL98" i="1"/>
  <c r="EK98" i="1"/>
  <c r="ES97" i="1"/>
  <c r="ER97" i="1"/>
  <c r="EQ97" i="1"/>
  <c r="EP97" i="1"/>
  <c r="EO97" i="1"/>
  <c r="EN97" i="1"/>
  <c r="EM97" i="1"/>
  <c r="EL97" i="1"/>
  <c r="EK97" i="1"/>
  <c r="ET97" i="1"/>
  <c r="EV97" i="1"/>
  <c r="ES96" i="1"/>
  <c r="ER96" i="1"/>
  <c r="EQ96" i="1"/>
  <c r="EP96" i="1"/>
  <c r="EO96" i="1"/>
  <c r="EN96" i="1"/>
  <c r="EM96" i="1"/>
  <c r="EL96" i="1"/>
  <c r="EK96" i="1"/>
  <c r="ET96" i="1"/>
  <c r="EV96" i="1"/>
  <c r="ES95" i="1"/>
  <c r="ER95" i="1"/>
  <c r="EQ95" i="1"/>
  <c r="EP95" i="1"/>
  <c r="EO95" i="1"/>
  <c r="EN95" i="1"/>
  <c r="EM95" i="1"/>
  <c r="EL95" i="1"/>
  <c r="EK95" i="1"/>
  <c r="ES94" i="1"/>
  <c r="ER94" i="1"/>
  <c r="EQ94" i="1"/>
  <c r="EP94" i="1"/>
  <c r="EO94" i="1"/>
  <c r="EN94" i="1"/>
  <c r="EM94" i="1"/>
  <c r="EL94" i="1"/>
  <c r="EK94" i="1"/>
  <c r="ES93" i="1"/>
  <c r="ER93" i="1"/>
  <c r="EQ93" i="1"/>
  <c r="EP93" i="1"/>
  <c r="EO93" i="1"/>
  <c r="EN93" i="1"/>
  <c r="EM93" i="1"/>
  <c r="EL93" i="1"/>
  <c r="EK93" i="1"/>
  <c r="ES92" i="1"/>
  <c r="ER92" i="1"/>
  <c r="EQ92" i="1"/>
  <c r="EP92" i="1"/>
  <c r="EO92" i="1"/>
  <c r="EN92" i="1"/>
  <c r="EM92" i="1"/>
  <c r="EL92" i="1"/>
  <c r="EK92" i="1"/>
  <c r="ES91" i="1"/>
  <c r="ER91" i="1"/>
  <c r="EQ91" i="1"/>
  <c r="EP91" i="1"/>
  <c r="EO91" i="1"/>
  <c r="EN91" i="1"/>
  <c r="EM91" i="1"/>
  <c r="EL91" i="1"/>
  <c r="EK91" i="1"/>
  <c r="ES90" i="1"/>
  <c r="ER90" i="1"/>
  <c r="EQ90" i="1"/>
  <c r="EP90" i="1"/>
  <c r="EO90" i="1"/>
  <c r="EN90" i="1"/>
  <c r="EM90" i="1"/>
  <c r="EL90" i="1"/>
  <c r="EK90" i="1"/>
  <c r="ES89" i="1"/>
  <c r="ER89" i="1"/>
  <c r="EQ89" i="1"/>
  <c r="EP89" i="1"/>
  <c r="EO89" i="1"/>
  <c r="EN89" i="1"/>
  <c r="EM89" i="1"/>
  <c r="EL89" i="1"/>
  <c r="EK89" i="1"/>
  <c r="ET89" i="1"/>
  <c r="EV89" i="1"/>
  <c r="ES88" i="1"/>
  <c r="ER88" i="1"/>
  <c r="EQ88" i="1"/>
  <c r="EP88" i="1"/>
  <c r="EO88" i="1"/>
  <c r="EN88" i="1"/>
  <c r="EM88" i="1"/>
  <c r="EL88" i="1"/>
  <c r="EK88" i="1"/>
  <c r="ES87" i="1"/>
  <c r="ER87" i="1"/>
  <c r="EQ87" i="1"/>
  <c r="EP87" i="1"/>
  <c r="EO87" i="1"/>
  <c r="EN87" i="1"/>
  <c r="EM87" i="1"/>
  <c r="EL87" i="1"/>
  <c r="EK87" i="1"/>
  <c r="ES86" i="1"/>
  <c r="ER86" i="1"/>
  <c r="EQ86" i="1"/>
  <c r="EP86" i="1"/>
  <c r="EO86" i="1"/>
  <c r="EN86" i="1"/>
  <c r="EM86" i="1"/>
  <c r="EL86" i="1"/>
  <c r="EK86" i="1"/>
  <c r="ET86" i="1"/>
  <c r="EV86" i="1"/>
  <c r="ES85" i="1"/>
  <c r="ER85" i="1"/>
  <c r="ER8" i="1"/>
  <c r="ER9" i="1"/>
  <c r="ER11" i="1"/>
  <c r="ER13" i="1"/>
  <c r="ER14" i="1"/>
  <c r="ER15" i="1"/>
  <c r="ER16" i="1"/>
  <c r="ER17" i="1"/>
  <c r="ER18" i="1"/>
  <c r="ER20" i="1"/>
  <c r="ER22" i="1"/>
  <c r="ER23" i="1"/>
  <c r="ER24" i="1"/>
  <c r="ER26" i="1"/>
  <c r="ER27" i="1"/>
  <c r="ER28" i="1"/>
  <c r="ER29" i="1"/>
  <c r="ER30" i="1"/>
  <c r="ER31" i="1"/>
  <c r="ER32" i="1"/>
  <c r="ER33" i="1"/>
  <c r="ER34" i="1"/>
  <c r="ER35" i="1"/>
  <c r="ER36" i="1"/>
  <c r="ER38" i="1"/>
  <c r="ER39" i="1"/>
  <c r="ER40" i="1"/>
  <c r="ER41" i="1"/>
  <c r="ER43" i="1"/>
  <c r="ER45" i="1"/>
  <c r="ER46" i="1"/>
  <c r="ER47" i="1"/>
  <c r="ER48" i="1"/>
  <c r="ER49" i="1"/>
  <c r="ER50" i="1"/>
  <c r="ER51" i="1"/>
  <c r="ER52" i="1"/>
  <c r="ER53" i="1"/>
  <c r="ER54" i="1"/>
  <c r="ER55" i="1"/>
  <c r="ER56" i="1"/>
  <c r="ER57" i="1"/>
  <c r="ER58" i="1"/>
  <c r="ER59" i="1"/>
  <c r="ER60" i="1"/>
  <c r="ER61" i="1"/>
  <c r="ER62" i="1"/>
  <c r="ER64" i="1"/>
  <c r="ER65" i="1"/>
  <c r="ER66" i="1"/>
  <c r="ER67" i="1"/>
  <c r="ER68" i="1"/>
  <c r="ER69" i="1"/>
  <c r="ER70" i="1"/>
  <c r="ER72" i="1"/>
  <c r="ER73" i="1"/>
  <c r="ER74" i="1"/>
  <c r="ER75" i="1"/>
  <c r="ER76" i="1"/>
  <c r="ER77" i="1"/>
  <c r="ER78" i="1"/>
  <c r="ER79" i="1"/>
  <c r="ER80" i="1"/>
  <c r="ER81" i="1"/>
  <c r="ER82" i="1"/>
  <c r="ER83" i="1"/>
  <c r="ER84" i="1"/>
  <c r="ER25" i="1"/>
  <c r="ER108" i="1"/>
  <c r="EQ85" i="1"/>
  <c r="EP85" i="1"/>
  <c r="EO85" i="1"/>
  <c r="EN85" i="1"/>
  <c r="EN8" i="1"/>
  <c r="EN9" i="1"/>
  <c r="EN11" i="1"/>
  <c r="EN13" i="1"/>
  <c r="EN14" i="1"/>
  <c r="EN15" i="1"/>
  <c r="EN16" i="1"/>
  <c r="EN17" i="1"/>
  <c r="EN18" i="1"/>
  <c r="EN20" i="1"/>
  <c r="EN22" i="1"/>
  <c r="EN23" i="1"/>
  <c r="EN24" i="1"/>
  <c r="EN26" i="1"/>
  <c r="EN27" i="1"/>
  <c r="EN28" i="1"/>
  <c r="EN29" i="1"/>
  <c r="EN30" i="1"/>
  <c r="EN31" i="1"/>
  <c r="EN32" i="1"/>
  <c r="EN33" i="1"/>
  <c r="EN34" i="1"/>
  <c r="EN35" i="1"/>
  <c r="EN36" i="1"/>
  <c r="EN38" i="1"/>
  <c r="EN39" i="1"/>
  <c r="EN40" i="1"/>
  <c r="EN41" i="1"/>
  <c r="EN43" i="1"/>
  <c r="EN45" i="1"/>
  <c r="EN46" i="1"/>
  <c r="EN47" i="1"/>
  <c r="EN48" i="1"/>
  <c r="EN49" i="1"/>
  <c r="EN50" i="1"/>
  <c r="EN51" i="1"/>
  <c r="EN52" i="1"/>
  <c r="EN53" i="1"/>
  <c r="EN54" i="1"/>
  <c r="EN55" i="1"/>
  <c r="EN56" i="1"/>
  <c r="EN57" i="1"/>
  <c r="EN58" i="1"/>
  <c r="EN59" i="1"/>
  <c r="EN60" i="1"/>
  <c r="EN61" i="1"/>
  <c r="EN62" i="1"/>
  <c r="EN64" i="1"/>
  <c r="EN65" i="1"/>
  <c r="EN66" i="1"/>
  <c r="EN67" i="1"/>
  <c r="EN68" i="1"/>
  <c r="EN69" i="1"/>
  <c r="EN70" i="1"/>
  <c r="EN72" i="1"/>
  <c r="EN73" i="1"/>
  <c r="EN74" i="1"/>
  <c r="EN75" i="1"/>
  <c r="EN76" i="1"/>
  <c r="EN77" i="1"/>
  <c r="EN78" i="1"/>
  <c r="EN79" i="1"/>
  <c r="EN80" i="1"/>
  <c r="EN81" i="1"/>
  <c r="EN82" i="1"/>
  <c r="EN83" i="1"/>
  <c r="EN84" i="1"/>
  <c r="EN25" i="1"/>
  <c r="EN108" i="1"/>
  <c r="EN149" i="1"/>
  <c r="EN150" i="1"/>
  <c r="EN151" i="1"/>
  <c r="EN189" i="1"/>
  <c r="EM85" i="1"/>
  <c r="EL85" i="1"/>
  <c r="EK85" i="1"/>
  <c r="ET85" i="1"/>
  <c r="EV85" i="1"/>
  <c r="ES84" i="1"/>
  <c r="EQ84" i="1"/>
  <c r="EP84" i="1"/>
  <c r="EO84" i="1"/>
  <c r="EO8" i="1"/>
  <c r="EO9" i="1"/>
  <c r="EO11" i="1"/>
  <c r="EO13" i="1"/>
  <c r="EO14" i="1"/>
  <c r="EO15" i="1"/>
  <c r="EO16" i="1"/>
  <c r="EO17" i="1"/>
  <c r="EO18" i="1"/>
  <c r="EO20" i="1"/>
  <c r="EO22" i="1"/>
  <c r="EO23" i="1"/>
  <c r="EO24" i="1"/>
  <c r="EO26" i="1"/>
  <c r="EO27" i="1"/>
  <c r="EO28" i="1"/>
  <c r="EO29" i="1"/>
  <c r="EO30" i="1"/>
  <c r="EO31" i="1"/>
  <c r="EO32" i="1"/>
  <c r="EO33" i="1"/>
  <c r="EO34" i="1"/>
  <c r="EO35" i="1"/>
  <c r="EO36" i="1"/>
  <c r="EO38" i="1"/>
  <c r="EO39" i="1"/>
  <c r="EO40" i="1"/>
  <c r="EO41" i="1"/>
  <c r="EO43" i="1"/>
  <c r="EO45" i="1"/>
  <c r="EO46" i="1"/>
  <c r="EO47" i="1"/>
  <c r="EO48" i="1"/>
  <c r="EO49" i="1"/>
  <c r="EO50" i="1"/>
  <c r="EO51" i="1"/>
  <c r="EO52" i="1"/>
  <c r="EO53" i="1"/>
  <c r="EO54" i="1"/>
  <c r="EO55" i="1"/>
  <c r="EO56" i="1"/>
  <c r="EO57" i="1"/>
  <c r="EO58" i="1"/>
  <c r="EO59" i="1"/>
  <c r="EO60" i="1"/>
  <c r="EO61" i="1"/>
  <c r="EO62" i="1"/>
  <c r="EO64" i="1"/>
  <c r="EO65" i="1"/>
  <c r="EO66" i="1"/>
  <c r="EO67" i="1"/>
  <c r="EO68" i="1"/>
  <c r="EO69" i="1"/>
  <c r="EO70" i="1"/>
  <c r="EO72" i="1"/>
  <c r="EO73" i="1"/>
  <c r="EO74" i="1"/>
  <c r="EO75" i="1"/>
  <c r="EO76" i="1"/>
  <c r="EO77" i="1"/>
  <c r="EO78" i="1"/>
  <c r="EO79" i="1"/>
  <c r="EO80" i="1"/>
  <c r="EO81" i="1"/>
  <c r="EO82" i="1"/>
  <c r="EO83" i="1"/>
  <c r="EO25" i="1"/>
  <c r="EO108" i="1"/>
  <c r="F8" i="3"/>
  <c r="EM84" i="1"/>
  <c r="EL84" i="1"/>
  <c r="EK84" i="1"/>
  <c r="ET84" i="1"/>
  <c r="EV84" i="1"/>
  <c r="ES83" i="1"/>
  <c r="EQ83" i="1"/>
  <c r="EP83" i="1"/>
  <c r="EM83" i="1"/>
  <c r="EL83" i="1"/>
  <c r="EK83" i="1"/>
  <c r="ET83" i="1"/>
  <c r="ES82" i="1"/>
  <c r="EQ82" i="1"/>
  <c r="EP82" i="1"/>
  <c r="EM82" i="1"/>
  <c r="EL82" i="1"/>
  <c r="EK82" i="1"/>
  <c r="ET82" i="1"/>
  <c r="EV82" i="1"/>
  <c r="ES81" i="1"/>
  <c r="EQ81" i="1"/>
  <c r="EP81" i="1"/>
  <c r="EM81" i="1"/>
  <c r="EL81" i="1"/>
  <c r="EK81" i="1"/>
  <c r="ET81" i="1"/>
  <c r="EV81" i="1"/>
  <c r="ES80" i="1"/>
  <c r="EQ80" i="1"/>
  <c r="EP80" i="1"/>
  <c r="EM80" i="1"/>
  <c r="EL80" i="1"/>
  <c r="EK80" i="1"/>
  <c r="ES79" i="1"/>
  <c r="EQ79" i="1"/>
  <c r="EP79" i="1"/>
  <c r="EM79" i="1"/>
  <c r="EL79" i="1"/>
  <c r="EK79" i="1"/>
  <c r="ES78" i="1"/>
  <c r="EQ78" i="1"/>
  <c r="EP78" i="1"/>
  <c r="EM78" i="1"/>
  <c r="EL78" i="1"/>
  <c r="EK78" i="1"/>
  <c r="ET78" i="1"/>
  <c r="EV78" i="1"/>
  <c r="ES77" i="1"/>
  <c r="EQ77" i="1"/>
  <c r="EP77" i="1"/>
  <c r="EM77" i="1"/>
  <c r="EL77" i="1"/>
  <c r="EK77" i="1"/>
  <c r="ET77" i="1"/>
  <c r="EV77" i="1"/>
  <c r="ES76" i="1"/>
  <c r="EQ76" i="1"/>
  <c r="EP76" i="1"/>
  <c r="EM76" i="1"/>
  <c r="EL76" i="1"/>
  <c r="EK76" i="1"/>
  <c r="ES75" i="1"/>
  <c r="EQ75" i="1"/>
  <c r="EP75" i="1"/>
  <c r="EM75" i="1"/>
  <c r="EL75" i="1"/>
  <c r="EK75" i="1"/>
  <c r="ES74" i="1"/>
  <c r="EQ74" i="1"/>
  <c r="EP74" i="1"/>
  <c r="EM74" i="1"/>
  <c r="EL74" i="1"/>
  <c r="EK74" i="1"/>
  <c r="ES73" i="1"/>
  <c r="EQ73" i="1"/>
  <c r="EP73" i="1"/>
  <c r="EM73" i="1"/>
  <c r="EL73" i="1"/>
  <c r="EK73" i="1"/>
  <c r="ES72" i="1"/>
  <c r="EQ72" i="1"/>
  <c r="EP72" i="1"/>
  <c r="EM72" i="1"/>
  <c r="EL72" i="1"/>
  <c r="EK72" i="1"/>
  <c r="ES70" i="1"/>
  <c r="EQ70" i="1"/>
  <c r="EP70" i="1"/>
  <c r="EM70" i="1"/>
  <c r="EL70" i="1"/>
  <c r="EK70" i="1"/>
  <c r="ET70" i="1"/>
  <c r="EV70" i="1"/>
  <c r="ES69" i="1"/>
  <c r="EQ69" i="1"/>
  <c r="EP69" i="1"/>
  <c r="EM69" i="1"/>
  <c r="EL69" i="1"/>
  <c r="EK69" i="1"/>
  <c r="ES68" i="1"/>
  <c r="EQ68" i="1"/>
  <c r="EP68" i="1"/>
  <c r="EM68" i="1"/>
  <c r="EL68" i="1"/>
  <c r="EK68" i="1"/>
  <c r="ES67" i="1"/>
  <c r="EQ67" i="1"/>
  <c r="EP67" i="1"/>
  <c r="EM67" i="1"/>
  <c r="EL67" i="1"/>
  <c r="EK67" i="1"/>
  <c r="ES66" i="1"/>
  <c r="EQ66" i="1"/>
  <c r="EP66" i="1"/>
  <c r="EM66" i="1"/>
  <c r="EL66" i="1"/>
  <c r="EK66" i="1"/>
  <c r="ES65" i="1"/>
  <c r="EQ65" i="1"/>
  <c r="EP65" i="1"/>
  <c r="EM65" i="1"/>
  <c r="EL65" i="1"/>
  <c r="EK65" i="1"/>
  <c r="ES64" i="1"/>
  <c r="EQ64" i="1"/>
  <c r="EP64" i="1"/>
  <c r="EM64" i="1"/>
  <c r="EL64" i="1"/>
  <c r="EK64" i="1"/>
  <c r="ET64" i="1"/>
  <c r="EV64" i="1"/>
  <c r="ES62" i="1"/>
  <c r="EQ62" i="1"/>
  <c r="EP62" i="1"/>
  <c r="EM62" i="1"/>
  <c r="EL62" i="1"/>
  <c r="EK62" i="1"/>
  <c r="ES61" i="1"/>
  <c r="EQ61" i="1"/>
  <c r="EP61" i="1"/>
  <c r="EM61" i="1"/>
  <c r="EL61" i="1"/>
  <c r="EK61" i="1"/>
  <c r="ES60" i="1"/>
  <c r="EQ60" i="1"/>
  <c r="EP60" i="1"/>
  <c r="EM60" i="1"/>
  <c r="EL60" i="1"/>
  <c r="EK60" i="1"/>
  <c r="ET60" i="1"/>
  <c r="EV60" i="1"/>
  <c r="ES59" i="1"/>
  <c r="EQ59" i="1"/>
  <c r="EP59" i="1"/>
  <c r="EM59" i="1"/>
  <c r="EL59" i="1"/>
  <c r="EK59" i="1"/>
  <c r="ET59" i="1"/>
  <c r="EV59" i="1"/>
  <c r="ES58" i="1"/>
  <c r="EQ58" i="1"/>
  <c r="EP58" i="1"/>
  <c r="EM58" i="1"/>
  <c r="EL58" i="1"/>
  <c r="EK58" i="1"/>
  <c r="ES57" i="1"/>
  <c r="EQ57" i="1"/>
  <c r="EP57" i="1"/>
  <c r="EM57" i="1"/>
  <c r="EL57" i="1"/>
  <c r="EK57" i="1"/>
  <c r="ET57" i="1"/>
  <c r="EV57" i="1"/>
  <c r="ES56" i="1"/>
  <c r="EQ56" i="1"/>
  <c r="EP56" i="1"/>
  <c r="EM56" i="1"/>
  <c r="EL56" i="1"/>
  <c r="EK56" i="1"/>
  <c r="ET56" i="1"/>
  <c r="EV56" i="1"/>
  <c r="ES55" i="1"/>
  <c r="EQ55" i="1"/>
  <c r="EP55" i="1"/>
  <c r="EM55" i="1"/>
  <c r="EL55" i="1"/>
  <c r="EK55" i="1"/>
  <c r="ET55" i="1"/>
  <c r="EV55" i="1"/>
  <c r="ES54" i="1"/>
  <c r="EQ54" i="1"/>
  <c r="EP54" i="1"/>
  <c r="EM54" i="1"/>
  <c r="EL54" i="1"/>
  <c r="EK54" i="1"/>
  <c r="ES53" i="1"/>
  <c r="EQ53" i="1"/>
  <c r="EP53" i="1"/>
  <c r="EM53" i="1"/>
  <c r="EL53" i="1"/>
  <c r="EK53" i="1"/>
  <c r="ES52" i="1"/>
  <c r="EQ52" i="1"/>
  <c r="EP52" i="1"/>
  <c r="EM52" i="1"/>
  <c r="EL52" i="1"/>
  <c r="EK52" i="1"/>
  <c r="ET52" i="1"/>
  <c r="EV52" i="1"/>
  <c r="ES51" i="1"/>
  <c r="EQ51" i="1"/>
  <c r="EP51" i="1"/>
  <c r="EM51" i="1"/>
  <c r="EL51" i="1"/>
  <c r="EK51" i="1"/>
  <c r="ET51" i="1"/>
  <c r="EV51" i="1"/>
  <c r="ES50" i="1"/>
  <c r="EQ50" i="1"/>
  <c r="EP50" i="1"/>
  <c r="EM50" i="1"/>
  <c r="EL50" i="1"/>
  <c r="EK50" i="1"/>
  <c r="ES49" i="1"/>
  <c r="EQ49" i="1"/>
  <c r="EP49" i="1"/>
  <c r="EM49" i="1"/>
  <c r="EL49" i="1"/>
  <c r="EK49" i="1"/>
  <c r="ES48" i="1"/>
  <c r="EQ48" i="1"/>
  <c r="EP48" i="1"/>
  <c r="EM48" i="1"/>
  <c r="EL48" i="1"/>
  <c r="EK48" i="1"/>
  <c r="ET48" i="1"/>
  <c r="EV48" i="1"/>
  <c r="ES47" i="1"/>
  <c r="EQ47" i="1"/>
  <c r="EP47" i="1"/>
  <c r="EM47" i="1"/>
  <c r="EL47" i="1"/>
  <c r="EK47" i="1"/>
  <c r="ES46" i="1"/>
  <c r="EQ46" i="1"/>
  <c r="EP46" i="1"/>
  <c r="EM46" i="1"/>
  <c r="EL46" i="1"/>
  <c r="EK46" i="1"/>
  <c r="ES45" i="1"/>
  <c r="EQ45" i="1"/>
  <c r="EP45" i="1"/>
  <c r="EM45" i="1"/>
  <c r="EL45" i="1"/>
  <c r="EK45" i="1"/>
  <c r="ET45" i="1"/>
  <c r="EV45" i="1"/>
  <c r="ES43" i="1"/>
  <c r="EQ43" i="1"/>
  <c r="EP43" i="1"/>
  <c r="EM43" i="1"/>
  <c r="EL43" i="1"/>
  <c r="EK43" i="1"/>
  <c r="ES41" i="1"/>
  <c r="EQ41" i="1"/>
  <c r="EP41" i="1"/>
  <c r="EM41" i="1"/>
  <c r="EL41" i="1"/>
  <c r="EK41" i="1"/>
  <c r="ET41" i="1"/>
  <c r="EV41" i="1"/>
  <c r="ES40" i="1"/>
  <c r="EQ40" i="1"/>
  <c r="EP40" i="1"/>
  <c r="EM40" i="1"/>
  <c r="EL40" i="1"/>
  <c r="EK40" i="1"/>
  <c r="ES39" i="1"/>
  <c r="EQ39" i="1"/>
  <c r="EP39" i="1"/>
  <c r="EM39" i="1"/>
  <c r="EL39" i="1"/>
  <c r="EK39" i="1"/>
  <c r="ET39" i="1"/>
  <c r="EV39" i="1"/>
  <c r="ES38" i="1"/>
  <c r="EQ38" i="1"/>
  <c r="EP38" i="1"/>
  <c r="EM38" i="1"/>
  <c r="EL38" i="1"/>
  <c r="EK38" i="1"/>
  <c r="ET38" i="1"/>
  <c r="EV38" i="1"/>
  <c r="ES36" i="1"/>
  <c r="EQ36" i="1"/>
  <c r="EP36" i="1"/>
  <c r="EM36" i="1"/>
  <c r="EL36" i="1"/>
  <c r="EK36" i="1"/>
  <c r="ES35" i="1"/>
  <c r="EQ35" i="1"/>
  <c r="EP35" i="1"/>
  <c r="EM35" i="1"/>
  <c r="EL35" i="1"/>
  <c r="EK35" i="1"/>
  <c r="ES34" i="1"/>
  <c r="EQ34" i="1"/>
  <c r="EP34" i="1"/>
  <c r="EM34" i="1"/>
  <c r="EL34" i="1"/>
  <c r="EK34" i="1"/>
  <c r="ET34" i="1"/>
  <c r="EV34" i="1"/>
  <c r="ES33" i="1"/>
  <c r="EQ33" i="1"/>
  <c r="EP33" i="1"/>
  <c r="EM33" i="1"/>
  <c r="EL33" i="1"/>
  <c r="EK33" i="1"/>
  <c r="ET33" i="1"/>
  <c r="EV33" i="1"/>
  <c r="ES32" i="1"/>
  <c r="EQ32" i="1"/>
  <c r="EP32" i="1"/>
  <c r="EM32" i="1"/>
  <c r="EL32" i="1"/>
  <c r="EK32" i="1"/>
  <c r="ES31" i="1"/>
  <c r="EQ31" i="1"/>
  <c r="EP31" i="1"/>
  <c r="EM31" i="1"/>
  <c r="EL31" i="1"/>
  <c r="EK31" i="1"/>
  <c r="ES30" i="1"/>
  <c r="EQ30" i="1"/>
  <c r="EP30" i="1"/>
  <c r="EM30" i="1"/>
  <c r="EL30" i="1"/>
  <c r="EK30" i="1"/>
  <c r="ES29" i="1"/>
  <c r="EQ29" i="1"/>
  <c r="EP29" i="1"/>
  <c r="EM29" i="1"/>
  <c r="EL29" i="1"/>
  <c r="EK29" i="1"/>
  <c r="ES28" i="1"/>
  <c r="EQ28" i="1"/>
  <c r="EP28" i="1"/>
  <c r="EM28" i="1"/>
  <c r="EL28" i="1"/>
  <c r="EK28" i="1"/>
  <c r="ES27" i="1"/>
  <c r="EQ27" i="1"/>
  <c r="EP27" i="1"/>
  <c r="EM27" i="1"/>
  <c r="EL27" i="1"/>
  <c r="EK27" i="1"/>
  <c r="ET27" i="1"/>
  <c r="EV27" i="1"/>
  <c r="ES26" i="1"/>
  <c r="EQ26" i="1"/>
  <c r="EP26" i="1"/>
  <c r="EM26" i="1"/>
  <c r="EL26" i="1"/>
  <c r="EK26" i="1"/>
  <c r="ES25" i="1"/>
  <c r="EQ25" i="1"/>
  <c r="EP25" i="1"/>
  <c r="EM25" i="1"/>
  <c r="EL25" i="1"/>
  <c r="EK25" i="1"/>
  <c r="ET25" i="1"/>
  <c r="EV25" i="1"/>
  <c r="ES24" i="1"/>
  <c r="EQ24" i="1"/>
  <c r="EP24" i="1"/>
  <c r="EM24" i="1"/>
  <c r="EL24" i="1"/>
  <c r="EK24" i="1"/>
  <c r="ES23" i="1"/>
  <c r="EQ23" i="1"/>
  <c r="EP23" i="1"/>
  <c r="EM23" i="1"/>
  <c r="EL23" i="1"/>
  <c r="EK23" i="1"/>
  <c r="ES22" i="1"/>
  <c r="ES8" i="1"/>
  <c r="ES9" i="1"/>
  <c r="ES11" i="1"/>
  <c r="ES13" i="1"/>
  <c r="ES14" i="1"/>
  <c r="ES15" i="1"/>
  <c r="ES16" i="1"/>
  <c r="ES17" i="1"/>
  <c r="ES18" i="1"/>
  <c r="ES20" i="1"/>
  <c r="ES108" i="1"/>
  <c r="EQ22" i="1"/>
  <c r="EQ8" i="1"/>
  <c r="EQ9" i="1"/>
  <c r="EQ11" i="1"/>
  <c r="EQ13" i="1"/>
  <c r="EQ14" i="1"/>
  <c r="EQ15" i="1"/>
  <c r="EQ16" i="1"/>
  <c r="EQ17" i="1"/>
  <c r="EQ18" i="1"/>
  <c r="EQ20" i="1"/>
  <c r="EQ108" i="1"/>
  <c r="EP22" i="1"/>
  <c r="EP8" i="1"/>
  <c r="EP9" i="1"/>
  <c r="EP11" i="1"/>
  <c r="EP13" i="1"/>
  <c r="EP14" i="1"/>
  <c r="EP15" i="1"/>
  <c r="EP16" i="1"/>
  <c r="EP17" i="1"/>
  <c r="EP18" i="1"/>
  <c r="EP20" i="1"/>
  <c r="EP108" i="1"/>
  <c r="EM22" i="1"/>
  <c r="EL22" i="1"/>
  <c r="EL8" i="1"/>
  <c r="EL9" i="1"/>
  <c r="EL11" i="1"/>
  <c r="EL13" i="1"/>
  <c r="EL14" i="1"/>
  <c r="EL15" i="1"/>
  <c r="EL16" i="1"/>
  <c r="EL17" i="1"/>
  <c r="EL18" i="1"/>
  <c r="EL20" i="1"/>
  <c r="EL108" i="1"/>
  <c r="EK22" i="1"/>
  <c r="ET22" i="1"/>
  <c r="EM20" i="1"/>
  <c r="EK20" i="1"/>
  <c r="ET20" i="1"/>
  <c r="EV20" i="1"/>
  <c r="EM18" i="1"/>
  <c r="EK18" i="1"/>
  <c r="ET18" i="1"/>
  <c r="EV18" i="1"/>
  <c r="EM17" i="1"/>
  <c r="EK17" i="1"/>
  <c r="ET17" i="1"/>
  <c r="EV17" i="1"/>
  <c r="EM16" i="1"/>
  <c r="EK16" i="1"/>
  <c r="ET16" i="1"/>
  <c r="EV16" i="1"/>
  <c r="EM15" i="1"/>
  <c r="EK15" i="1"/>
  <c r="EM14" i="1"/>
  <c r="EK14" i="1"/>
  <c r="EM13" i="1"/>
  <c r="EK13" i="1"/>
  <c r="EM11" i="1"/>
  <c r="EK11" i="1"/>
  <c r="EM9" i="1"/>
  <c r="EK9" i="1"/>
  <c r="EM8" i="1"/>
  <c r="EK8" i="1"/>
  <c r="EK2" i="1"/>
  <c r="EF180" i="1"/>
  <c r="EF179" i="1"/>
  <c r="EF178" i="1"/>
  <c r="EF177" i="1"/>
  <c r="EF175" i="1"/>
  <c r="EF174" i="1"/>
  <c r="EF173" i="1"/>
  <c r="EF172" i="1"/>
  <c r="EF171" i="1"/>
  <c r="EF170" i="1"/>
  <c r="EF169" i="1"/>
  <c r="EF168" i="1"/>
  <c r="EF167" i="1"/>
  <c r="EF166" i="1"/>
  <c r="EF165" i="1"/>
  <c r="EF164" i="1"/>
  <c r="EF163" i="1"/>
  <c r="EF162" i="1"/>
  <c r="EF161" i="1"/>
  <c r="EF160" i="1"/>
  <c r="EF159" i="1"/>
  <c r="EF157" i="1"/>
  <c r="EF156" i="1"/>
  <c r="EF155" i="1"/>
  <c r="EF154" i="1"/>
  <c r="EF148" i="1"/>
  <c r="EF147" i="1"/>
  <c r="EF146" i="1"/>
  <c r="EF145" i="1"/>
  <c r="EF144" i="1"/>
  <c r="EF142" i="1"/>
  <c r="EF141" i="1"/>
  <c r="EF139" i="1"/>
  <c r="EF138" i="1"/>
  <c r="EF137" i="1"/>
  <c r="EF136" i="1"/>
  <c r="EF135" i="1"/>
  <c r="EF134" i="1"/>
  <c r="EF133" i="1"/>
  <c r="EF132" i="1"/>
  <c r="EF131" i="1"/>
  <c r="EF129" i="1"/>
  <c r="EF128" i="1"/>
  <c r="EF127" i="1"/>
  <c r="EF126" i="1"/>
  <c r="EF125" i="1"/>
  <c r="EF124" i="1"/>
  <c r="EF123" i="1"/>
  <c r="EF122" i="1"/>
  <c r="EF121" i="1"/>
  <c r="EF120" i="1"/>
  <c r="EF119" i="1"/>
  <c r="EF118" i="1"/>
  <c r="EF107" i="1"/>
  <c r="EF106" i="1"/>
  <c r="EF105" i="1"/>
  <c r="EF104" i="1"/>
  <c r="EF103" i="1"/>
  <c r="EF102" i="1"/>
  <c r="EH102" i="1"/>
  <c r="EF101" i="1"/>
  <c r="EF100" i="1"/>
  <c r="EH100" i="1"/>
  <c r="EF99" i="1"/>
  <c r="EF98" i="1"/>
  <c r="EF97" i="1"/>
  <c r="EF96" i="1"/>
  <c r="EH96" i="1"/>
  <c r="EF95" i="1"/>
  <c r="EF94" i="1"/>
  <c r="EH94" i="1"/>
  <c r="EF93" i="1"/>
  <c r="EF90" i="1"/>
  <c r="EH90" i="1"/>
  <c r="EF89" i="1"/>
  <c r="EF88" i="1"/>
  <c r="EF87" i="1"/>
  <c r="EF85" i="1"/>
  <c r="EF84" i="1"/>
  <c r="EF82" i="1"/>
  <c r="EF81" i="1"/>
  <c r="EF80" i="1"/>
  <c r="EF79" i="1"/>
  <c r="EH79" i="1"/>
  <c r="EF78" i="1"/>
  <c r="EF77" i="1"/>
  <c r="EF76" i="1"/>
  <c r="EF75" i="1"/>
  <c r="EH75" i="1"/>
  <c r="EF74" i="1"/>
  <c r="EF73" i="1"/>
  <c r="EF70" i="1"/>
  <c r="EF69" i="1"/>
  <c r="EF68" i="1"/>
  <c r="EF67" i="1"/>
  <c r="EF66" i="1"/>
  <c r="EF65" i="1"/>
  <c r="EF64" i="1"/>
  <c r="EF61" i="1"/>
  <c r="EF60" i="1"/>
  <c r="EF59" i="1"/>
  <c r="EH59" i="1"/>
  <c r="EF58" i="1"/>
  <c r="EF57" i="1"/>
  <c r="EF56" i="1"/>
  <c r="EF55" i="1"/>
  <c r="EF54" i="1"/>
  <c r="EF53" i="1"/>
  <c r="EH53" i="1"/>
  <c r="EF52" i="1"/>
  <c r="EF51" i="1"/>
  <c r="EH51" i="1"/>
  <c r="EF50" i="1"/>
  <c r="EF49" i="1"/>
  <c r="EH49" i="1"/>
  <c r="EF48" i="1"/>
  <c r="EF47" i="1"/>
  <c r="EF46" i="1"/>
  <c r="EF45" i="1"/>
  <c r="EH45" i="1"/>
  <c r="EF43" i="1"/>
  <c r="EH43" i="1"/>
  <c r="EF41" i="1"/>
  <c r="EH41" i="1"/>
  <c r="EF40" i="1"/>
  <c r="EF39" i="1"/>
  <c r="EF38" i="1"/>
  <c r="EF36" i="1"/>
  <c r="EF35" i="1"/>
  <c r="EH35" i="1"/>
  <c r="EF34" i="1"/>
  <c r="EF33" i="1"/>
  <c r="EH33" i="1"/>
  <c r="EF32" i="1"/>
  <c r="EF31" i="1"/>
  <c r="EH31" i="1"/>
  <c r="EF30" i="1"/>
  <c r="EF29" i="1"/>
  <c r="EF28" i="1"/>
  <c r="EF27" i="1"/>
  <c r="EH27" i="1"/>
  <c r="EF26" i="1"/>
  <c r="EF25" i="1"/>
  <c r="EF24" i="1"/>
  <c r="EF23" i="1"/>
  <c r="EH23" i="1"/>
  <c r="EF22" i="1"/>
  <c r="EF20" i="1"/>
  <c r="EF18" i="1"/>
  <c r="EF17" i="1"/>
  <c r="EH17" i="1"/>
  <c r="EF16" i="1"/>
  <c r="EF15" i="1"/>
  <c r="EH15" i="1"/>
  <c r="EF14" i="1"/>
  <c r="EF13" i="1"/>
  <c r="EF11" i="1"/>
  <c r="EF9" i="1"/>
  <c r="EF8" i="1"/>
  <c r="EH148" i="1"/>
  <c r="EH145" i="1"/>
  <c r="EF130" i="1"/>
  <c r="EH130" i="1"/>
  <c r="EF92" i="1"/>
  <c r="EH92" i="1"/>
  <c r="EF72" i="1"/>
  <c r="EH72" i="1"/>
  <c r="DW2" i="1"/>
  <c r="DR180" i="1"/>
  <c r="DQ180" i="1"/>
  <c r="DP180" i="1"/>
  <c r="DO180" i="1"/>
  <c r="DN180" i="1"/>
  <c r="DM180" i="1"/>
  <c r="DL180" i="1"/>
  <c r="DK180" i="1"/>
  <c r="DJ180" i="1"/>
  <c r="DR179" i="1"/>
  <c r="DQ179" i="1"/>
  <c r="DP179" i="1"/>
  <c r="DO179" i="1"/>
  <c r="DN179" i="1"/>
  <c r="DM179" i="1"/>
  <c r="DL179" i="1"/>
  <c r="DK179" i="1"/>
  <c r="DJ179" i="1"/>
  <c r="DR178" i="1"/>
  <c r="DQ178" i="1"/>
  <c r="DP178" i="1"/>
  <c r="DO178" i="1"/>
  <c r="DN178" i="1"/>
  <c r="DM178" i="1"/>
  <c r="DL178" i="1"/>
  <c r="DJ178" i="1"/>
  <c r="DK178" i="1"/>
  <c r="DS178" i="1"/>
  <c r="DU178" i="1"/>
  <c r="DR177" i="1"/>
  <c r="DQ177" i="1"/>
  <c r="DP177" i="1"/>
  <c r="DO177" i="1"/>
  <c r="DN177" i="1"/>
  <c r="DM177" i="1"/>
  <c r="DL177" i="1"/>
  <c r="DK177" i="1"/>
  <c r="DJ177" i="1"/>
  <c r="DR175" i="1"/>
  <c r="DQ175" i="1"/>
  <c r="DP175" i="1"/>
  <c r="DO175" i="1"/>
  <c r="DN175" i="1"/>
  <c r="DM175" i="1"/>
  <c r="DL175" i="1"/>
  <c r="DK175" i="1"/>
  <c r="DJ175" i="1"/>
  <c r="DR174" i="1"/>
  <c r="DQ174" i="1"/>
  <c r="DP174" i="1"/>
  <c r="DO174" i="1"/>
  <c r="DN174" i="1"/>
  <c r="DM174" i="1"/>
  <c r="DL174" i="1"/>
  <c r="DK174" i="1"/>
  <c r="DJ174" i="1"/>
  <c r="DR173" i="1"/>
  <c r="DQ173" i="1"/>
  <c r="DP173" i="1"/>
  <c r="DO173" i="1"/>
  <c r="H173" i="1"/>
  <c r="DN173" i="1"/>
  <c r="DM173" i="1"/>
  <c r="DL173" i="1"/>
  <c r="DK173" i="1"/>
  <c r="DJ173" i="1"/>
  <c r="DS173" i="1"/>
  <c r="DU173" i="1"/>
  <c r="DR172" i="1"/>
  <c r="DQ172" i="1"/>
  <c r="DP172" i="1"/>
  <c r="DO172" i="1"/>
  <c r="DN172" i="1"/>
  <c r="DM172" i="1"/>
  <c r="DL172" i="1"/>
  <c r="DK172" i="1"/>
  <c r="DJ172" i="1"/>
  <c r="DR171" i="1"/>
  <c r="DR154" i="1"/>
  <c r="DR155" i="1"/>
  <c r="DR156" i="1"/>
  <c r="DR157" i="1"/>
  <c r="DR159" i="1"/>
  <c r="DR160" i="1"/>
  <c r="DR161" i="1"/>
  <c r="DR162" i="1"/>
  <c r="DR163" i="1"/>
  <c r="DR164" i="1"/>
  <c r="DR165" i="1"/>
  <c r="DR166" i="1"/>
  <c r="DR167" i="1"/>
  <c r="DR168" i="1"/>
  <c r="DR169" i="1"/>
  <c r="DR170" i="1"/>
  <c r="DR181" i="1"/>
  <c r="DQ171" i="1"/>
  <c r="DQ154" i="1"/>
  <c r="DQ155" i="1"/>
  <c r="DQ156" i="1"/>
  <c r="DQ157" i="1"/>
  <c r="DQ159" i="1"/>
  <c r="DQ160" i="1"/>
  <c r="DQ161" i="1"/>
  <c r="DQ162" i="1"/>
  <c r="DQ163" i="1"/>
  <c r="DQ164" i="1"/>
  <c r="DQ165" i="1"/>
  <c r="DQ166" i="1"/>
  <c r="DQ167" i="1"/>
  <c r="DQ168" i="1"/>
  <c r="DQ169" i="1"/>
  <c r="DQ170" i="1"/>
  <c r="DQ181" i="1"/>
  <c r="DQ187" i="1"/>
  <c r="DP171" i="1"/>
  <c r="DP154" i="1"/>
  <c r="DP155" i="1"/>
  <c r="DP156" i="1"/>
  <c r="DP157" i="1"/>
  <c r="DP159" i="1"/>
  <c r="DP160" i="1"/>
  <c r="DP161" i="1"/>
  <c r="DP162" i="1"/>
  <c r="DP163" i="1"/>
  <c r="DP164" i="1"/>
  <c r="DP165" i="1"/>
  <c r="DP166" i="1"/>
  <c r="DP167" i="1"/>
  <c r="DP168" i="1"/>
  <c r="DP169" i="1"/>
  <c r="DP170" i="1"/>
  <c r="DP181" i="1"/>
  <c r="DO171" i="1"/>
  <c r="DO154" i="1"/>
  <c r="DO155" i="1"/>
  <c r="DO156" i="1"/>
  <c r="DO157" i="1"/>
  <c r="DO159" i="1"/>
  <c r="DO160" i="1"/>
  <c r="DO161" i="1"/>
  <c r="DO162" i="1"/>
  <c r="DO163" i="1"/>
  <c r="DO164" i="1"/>
  <c r="DO165" i="1"/>
  <c r="DO166" i="1"/>
  <c r="DO167" i="1"/>
  <c r="DO168" i="1"/>
  <c r="DO169" i="1"/>
  <c r="DO170" i="1"/>
  <c r="DO181" i="1"/>
  <c r="DN171" i="1"/>
  <c r="DM171" i="1"/>
  <c r="DL171" i="1"/>
  <c r="DK171" i="1"/>
  <c r="DJ171" i="1"/>
  <c r="DJ154" i="1"/>
  <c r="DJ155" i="1"/>
  <c r="DJ156" i="1"/>
  <c r="DJ157" i="1"/>
  <c r="DJ159" i="1"/>
  <c r="DJ160" i="1"/>
  <c r="DJ161" i="1"/>
  <c r="DJ162" i="1"/>
  <c r="DJ163" i="1"/>
  <c r="DJ164" i="1"/>
  <c r="DJ165" i="1"/>
  <c r="DJ166" i="1"/>
  <c r="DJ167" i="1"/>
  <c r="DJ168" i="1"/>
  <c r="DJ169" i="1"/>
  <c r="DJ170" i="1"/>
  <c r="DJ181" i="1"/>
  <c r="DN170" i="1"/>
  <c r="DM170" i="1"/>
  <c r="DL170" i="1"/>
  <c r="DK170" i="1"/>
  <c r="DN169" i="1"/>
  <c r="DM169" i="1"/>
  <c r="DL169" i="1"/>
  <c r="DK169" i="1"/>
  <c r="DS169" i="1"/>
  <c r="DU169" i="1"/>
  <c r="DN168" i="1"/>
  <c r="DM168" i="1"/>
  <c r="DL168" i="1"/>
  <c r="DK168" i="1"/>
  <c r="DS168" i="1"/>
  <c r="DU168" i="1"/>
  <c r="DN167" i="1"/>
  <c r="DM167" i="1"/>
  <c r="H167" i="1"/>
  <c r="DL167" i="1"/>
  <c r="DK167" i="1"/>
  <c r="DN166" i="1"/>
  <c r="DM166" i="1"/>
  <c r="DL166" i="1"/>
  <c r="DK166" i="1"/>
  <c r="DN165" i="1"/>
  <c r="DM165" i="1"/>
  <c r="DL165" i="1"/>
  <c r="DK165" i="1"/>
  <c r="DN164" i="1"/>
  <c r="DM164" i="1"/>
  <c r="DL164" i="1"/>
  <c r="DK164" i="1"/>
  <c r="DN163" i="1"/>
  <c r="DM163" i="1"/>
  <c r="DL163" i="1"/>
  <c r="DK163" i="1"/>
  <c r="DN162" i="1"/>
  <c r="DM162" i="1"/>
  <c r="DL162" i="1"/>
  <c r="DK162" i="1"/>
  <c r="DN161" i="1"/>
  <c r="DM161" i="1"/>
  <c r="DL161" i="1"/>
  <c r="DK161" i="1"/>
  <c r="DN160" i="1"/>
  <c r="DM160" i="1"/>
  <c r="DL160" i="1"/>
  <c r="DK160" i="1"/>
  <c r="DN159" i="1"/>
  <c r="DM159" i="1"/>
  <c r="DL159" i="1"/>
  <c r="DK159" i="1"/>
  <c r="DN157" i="1"/>
  <c r="DM157" i="1"/>
  <c r="DL157" i="1"/>
  <c r="DK157" i="1"/>
  <c r="DN156" i="1"/>
  <c r="DM156" i="1"/>
  <c r="DL156" i="1"/>
  <c r="DK156" i="1"/>
  <c r="DN155" i="1"/>
  <c r="DM155" i="1"/>
  <c r="DL155" i="1"/>
  <c r="DK155" i="1"/>
  <c r="DS155" i="1"/>
  <c r="DU155" i="1"/>
  <c r="DN154" i="1"/>
  <c r="DM154" i="1"/>
  <c r="DL154" i="1"/>
  <c r="DL181" i="1"/>
  <c r="E34" i="3"/>
  <c r="DK154" i="1"/>
  <c r="DR148" i="1"/>
  <c r="DQ148" i="1"/>
  <c r="DP148" i="1"/>
  <c r="DO148" i="1"/>
  <c r="DN148" i="1"/>
  <c r="DM148" i="1"/>
  <c r="DL148" i="1"/>
  <c r="DK148" i="1"/>
  <c r="DJ148" i="1"/>
  <c r="DR147" i="1"/>
  <c r="DQ147" i="1"/>
  <c r="DP147" i="1"/>
  <c r="DO147" i="1"/>
  <c r="DN147" i="1"/>
  <c r="DM147" i="1"/>
  <c r="DL147" i="1"/>
  <c r="DK147" i="1"/>
  <c r="DJ147" i="1"/>
  <c r="DR146" i="1"/>
  <c r="DQ146" i="1"/>
  <c r="DP146" i="1"/>
  <c r="DO146" i="1"/>
  <c r="DN146" i="1"/>
  <c r="DM146" i="1"/>
  <c r="DL146" i="1"/>
  <c r="DJ146" i="1"/>
  <c r="DK146" i="1"/>
  <c r="DS146" i="1"/>
  <c r="BW146" i="1"/>
  <c r="DU146" i="1"/>
  <c r="DR145" i="1"/>
  <c r="DQ145" i="1"/>
  <c r="DP145" i="1"/>
  <c r="DO145" i="1"/>
  <c r="DN145" i="1"/>
  <c r="DM145" i="1"/>
  <c r="DL145" i="1"/>
  <c r="DK145" i="1"/>
  <c r="DJ145" i="1"/>
  <c r="DS145" i="1"/>
  <c r="BW145" i="1"/>
  <c r="DU145" i="1"/>
  <c r="DR144" i="1"/>
  <c r="DQ144" i="1"/>
  <c r="DP144" i="1"/>
  <c r="DO144" i="1"/>
  <c r="DN144" i="1"/>
  <c r="DM144" i="1"/>
  <c r="DL144" i="1"/>
  <c r="DK144" i="1"/>
  <c r="DJ144" i="1"/>
  <c r="DS144" i="1"/>
  <c r="BW144" i="1"/>
  <c r="DU144" i="1"/>
  <c r="DR143" i="1"/>
  <c r="DQ143" i="1"/>
  <c r="DP143" i="1"/>
  <c r="DO143" i="1"/>
  <c r="DN143" i="1"/>
  <c r="DM143" i="1"/>
  <c r="DL143" i="1"/>
  <c r="DK143" i="1"/>
  <c r="DJ143" i="1"/>
  <c r="DR142" i="1"/>
  <c r="DQ142" i="1"/>
  <c r="DP142" i="1"/>
  <c r="DO142" i="1"/>
  <c r="DN142" i="1"/>
  <c r="DM142" i="1"/>
  <c r="DL142" i="1"/>
  <c r="DK142" i="1"/>
  <c r="DJ142" i="1"/>
  <c r="DR141" i="1"/>
  <c r="DQ141" i="1"/>
  <c r="DP141" i="1"/>
  <c r="DO141" i="1"/>
  <c r="DN141" i="1"/>
  <c r="DM141" i="1"/>
  <c r="DL141" i="1"/>
  <c r="DK141" i="1"/>
  <c r="DJ141" i="1"/>
  <c r="DS141" i="1"/>
  <c r="BW141" i="1"/>
  <c r="DU141" i="1"/>
  <c r="DR139" i="1"/>
  <c r="DQ139" i="1"/>
  <c r="DP139" i="1"/>
  <c r="DO139" i="1"/>
  <c r="DN139" i="1"/>
  <c r="DM139" i="1"/>
  <c r="DL139" i="1"/>
  <c r="DK139" i="1"/>
  <c r="DJ139" i="1"/>
  <c r="DS139" i="1"/>
  <c r="DR138" i="1"/>
  <c r="DQ138" i="1"/>
  <c r="DP138" i="1"/>
  <c r="DO138" i="1"/>
  <c r="DN138" i="1"/>
  <c r="DM138" i="1"/>
  <c r="DL138" i="1"/>
  <c r="DK138" i="1"/>
  <c r="DJ138" i="1"/>
  <c r="DS138" i="1"/>
  <c r="BW138" i="1"/>
  <c r="DU138" i="1"/>
  <c r="DR137" i="1"/>
  <c r="DQ137" i="1"/>
  <c r="DP137" i="1"/>
  <c r="DO137" i="1"/>
  <c r="DN137" i="1"/>
  <c r="DM137" i="1"/>
  <c r="DL137" i="1"/>
  <c r="DK137" i="1"/>
  <c r="DJ137" i="1"/>
  <c r="DR136" i="1"/>
  <c r="DQ136" i="1"/>
  <c r="DP136" i="1"/>
  <c r="DO136" i="1"/>
  <c r="DN136" i="1"/>
  <c r="DM136" i="1"/>
  <c r="DL136" i="1"/>
  <c r="DK136" i="1"/>
  <c r="DJ136" i="1"/>
  <c r="DS136" i="1"/>
  <c r="BW136" i="1"/>
  <c r="DU136" i="1"/>
  <c r="DR135" i="1"/>
  <c r="DQ135" i="1"/>
  <c r="DP135" i="1"/>
  <c r="DO135" i="1"/>
  <c r="DN135" i="1"/>
  <c r="DM135" i="1"/>
  <c r="DL135" i="1"/>
  <c r="DK135" i="1"/>
  <c r="H135" i="1"/>
  <c r="DJ135" i="1"/>
  <c r="DR134" i="1"/>
  <c r="DQ134" i="1"/>
  <c r="DP134" i="1"/>
  <c r="DO134" i="1"/>
  <c r="DN134" i="1"/>
  <c r="DM134" i="1"/>
  <c r="DL134" i="1"/>
  <c r="DK134" i="1"/>
  <c r="DJ134" i="1"/>
  <c r="DS134" i="1"/>
  <c r="BW134" i="1"/>
  <c r="DU134" i="1"/>
  <c r="DR133" i="1"/>
  <c r="H133" i="1"/>
  <c r="DQ133" i="1"/>
  <c r="DP133" i="1"/>
  <c r="DO133" i="1"/>
  <c r="DN133" i="1"/>
  <c r="DM133" i="1"/>
  <c r="DL133" i="1"/>
  <c r="DK133" i="1"/>
  <c r="DJ133" i="1"/>
  <c r="DR132" i="1"/>
  <c r="DQ132" i="1"/>
  <c r="DP132" i="1"/>
  <c r="DO132" i="1"/>
  <c r="DN132" i="1"/>
  <c r="DM132" i="1"/>
  <c r="DL132" i="1"/>
  <c r="DK132" i="1"/>
  <c r="DJ132" i="1"/>
  <c r="DS132" i="1"/>
  <c r="BW132" i="1"/>
  <c r="DU132" i="1"/>
  <c r="DR131" i="1"/>
  <c r="DQ131" i="1"/>
  <c r="DP131" i="1"/>
  <c r="DO131" i="1"/>
  <c r="DN131" i="1"/>
  <c r="DM131" i="1"/>
  <c r="DL131" i="1"/>
  <c r="DK131" i="1"/>
  <c r="DJ131" i="1"/>
  <c r="DS131" i="1"/>
  <c r="BW131" i="1"/>
  <c r="DU131" i="1"/>
  <c r="DR130" i="1"/>
  <c r="DQ130" i="1"/>
  <c r="DP130" i="1"/>
  <c r="DO130" i="1"/>
  <c r="DN130" i="1"/>
  <c r="DM130" i="1"/>
  <c r="DL130" i="1"/>
  <c r="DK130" i="1"/>
  <c r="DJ130" i="1"/>
  <c r="DS130" i="1"/>
  <c r="BW130" i="1"/>
  <c r="DU130" i="1"/>
  <c r="DR129" i="1"/>
  <c r="DQ129" i="1"/>
  <c r="DP129" i="1"/>
  <c r="DO129" i="1"/>
  <c r="DN129" i="1"/>
  <c r="DM129" i="1"/>
  <c r="DL129" i="1"/>
  <c r="DK129" i="1"/>
  <c r="DJ129" i="1"/>
  <c r="DR128" i="1"/>
  <c r="DQ128" i="1"/>
  <c r="DP128" i="1"/>
  <c r="DO128" i="1"/>
  <c r="DN128" i="1"/>
  <c r="DM128" i="1"/>
  <c r="DL128" i="1"/>
  <c r="DK128" i="1"/>
  <c r="DJ128" i="1"/>
  <c r="DS128" i="1"/>
  <c r="BW128" i="1"/>
  <c r="DU128" i="1"/>
  <c r="DR127" i="1"/>
  <c r="DQ127" i="1"/>
  <c r="DP127" i="1"/>
  <c r="DO127" i="1"/>
  <c r="DN127" i="1"/>
  <c r="DM127" i="1"/>
  <c r="DL127" i="1"/>
  <c r="DK127" i="1"/>
  <c r="DJ127" i="1"/>
  <c r="DS127" i="1"/>
  <c r="BW127" i="1"/>
  <c r="DU127" i="1"/>
  <c r="DR126" i="1"/>
  <c r="DQ126" i="1"/>
  <c r="DP126" i="1"/>
  <c r="DO126" i="1"/>
  <c r="DN126" i="1"/>
  <c r="DM126" i="1"/>
  <c r="DL126" i="1"/>
  <c r="DK126" i="1"/>
  <c r="DJ126" i="1"/>
  <c r="DS126" i="1"/>
  <c r="BW126" i="1"/>
  <c r="DU126" i="1"/>
  <c r="DR125" i="1"/>
  <c r="DQ125" i="1"/>
  <c r="DP125" i="1"/>
  <c r="DO125" i="1"/>
  <c r="DN125" i="1"/>
  <c r="DM125" i="1"/>
  <c r="DL125" i="1"/>
  <c r="DK125" i="1"/>
  <c r="DJ125" i="1"/>
  <c r="DR124" i="1"/>
  <c r="DQ124" i="1"/>
  <c r="DP124" i="1"/>
  <c r="DO124" i="1"/>
  <c r="DN124" i="1"/>
  <c r="DM124" i="1"/>
  <c r="DL124" i="1"/>
  <c r="DK124" i="1"/>
  <c r="H124" i="1"/>
  <c r="DJ124" i="1"/>
  <c r="DR123" i="1"/>
  <c r="DQ123" i="1"/>
  <c r="DP123" i="1"/>
  <c r="DO123" i="1"/>
  <c r="DN123" i="1"/>
  <c r="DM123" i="1"/>
  <c r="DL123" i="1"/>
  <c r="DK123" i="1"/>
  <c r="DJ123" i="1"/>
  <c r="DR122" i="1"/>
  <c r="H122" i="1"/>
  <c r="DQ122" i="1"/>
  <c r="DP122" i="1"/>
  <c r="DO122" i="1"/>
  <c r="DN122" i="1"/>
  <c r="DM122" i="1"/>
  <c r="DL122" i="1"/>
  <c r="DK122" i="1"/>
  <c r="DJ122" i="1"/>
  <c r="DS122" i="1"/>
  <c r="BW122" i="1"/>
  <c r="DU122" i="1"/>
  <c r="DR121" i="1"/>
  <c r="DQ121" i="1"/>
  <c r="DP121" i="1"/>
  <c r="DO121" i="1"/>
  <c r="DN121" i="1"/>
  <c r="DM121" i="1"/>
  <c r="DL121" i="1"/>
  <c r="DK121" i="1"/>
  <c r="DJ121" i="1"/>
  <c r="DR120" i="1"/>
  <c r="DQ120" i="1"/>
  <c r="DP120" i="1"/>
  <c r="H120" i="1"/>
  <c r="DO120" i="1"/>
  <c r="DN120" i="1"/>
  <c r="DM120" i="1"/>
  <c r="DL120" i="1"/>
  <c r="DK120" i="1"/>
  <c r="DJ120" i="1"/>
  <c r="DS120" i="1"/>
  <c r="BW120" i="1"/>
  <c r="DU120" i="1"/>
  <c r="DR119" i="1"/>
  <c r="DQ119" i="1"/>
  <c r="DP119" i="1"/>
  <c r="DO119" i="1"/>
  <c r="DN119" i="1"/>
  <c r="DM119" i="1"/>
  <c r="DL119" i="1"/>
  <c r="DK119" i="1"/>
  <c r="DJ119" i="1"/>
  <c r="DS119" i="1"/>
  <c r="BW119" i="1"/>
  <c r="DU119" i="1"/>
  <c r="DR118" i="1"/>
  <c r="DQ118" i="1"/>
  <c r="DP118" i="1"/>
  <c r="DO118" i="1"/>
  <c r="DN118" i="1"/>
  <c r="DM118" i="1"/>
  <c r="DL118" i="1"/>
  <c r="DK118" i="1"/>
  <c r="DJ118" i="1"/>
  <c r="DS118" i="1"/>
  <c r="BW118" i="1"/>
  <c r="DU118" i="1"/>
  <c r="DR116" i="1"/>
  <c r="DQ116" i="1"/>
  <c r="DP116" i="1"/>
  <c r="DO116" i="1"/>
  <c r="DN116" i="1"/>
  <c r="DM116" i="1"/>
  <c r="DL116" i="1"/>
  <c r="DK116" i="1"/>
  <c r="H116" i="1"/>
  <c r="DJ116" i="1"/>
  <c r="DR115" i="1"/>
  <c r="DQ115" i="1"/>
  <c r="DP115" i="1"/>
  <c r="DO115" i="1"/>
  <c r="DN115" i="1"/>
  <c r="DM115" i="1"/>
  <c r="DM112" i="1"/>
  <c r="DM113" i="1"/>
  <c r="DM114" i="1"/>
  <c r="DM149" i="1"/>
  <c r="DM150" i="1"/>
  <c r="DM151" i="1"/>
  <c r="E21" i="3"/>
  <c r="DL115" i="1"/>
  <c r="DK115" i="1"/>
  <c r="DJ115" i="1"/>
  <c r="DS115" i="1"/>
  <c r="BW115" i="1"/>
  <c r="DU115" i="1"/>
  <c r="DR114" i="1"/>
  <c r="DQ114" i="1"/>
  <c r="DP114" i="1"/>
  <c r="DO114" i="1"/>
  <c r="DN114" i="1"/>
  <c r="DL114" i="1"/>
  <c r="DK114" i="1"/>
  <c r="DJ114" i="1"/>
  <c r="DS114" i="1"/>
  <c r="BW114" i="1"/>
  <c r="DU114" i="1"/>
  <c r="DR113" i="1"/>
  <c r="DQ113" i="1"/>
  <c r="DP113" i="1"/>
  <c r="DO113" i="1"/>
  <c r="DN113" i="1"/>
  <c r="DL113" i="1"/>
  <c r="DK113" i="1"/>
  <c r="H113" i="1"/>
  <c r="DJ113" i="1"/>
  <c r="DS113" i="1"/>
  <c r="BW113" i="1"/>
  <c r="DU113" i="1"/>
  <c r="DR112" i="1"/>
  <c r="DQ112" i="1"/>
  <c r="DP112" i="1"/>
  <c r="DO112" i="1"/>
  <c r="DN112" i="1"/>
  <c r="DL112" i="1"/>
  <c r="DK112" i="1"/>
  <c r="DJ112" i="1"/>
  <c r="DS143" i="1"/>
  <c r="BW143" i="1"/>
  <c r="DU143" i="1"/>
  <c r="DS135" i="1"/>
  <c r="BW135" i="1"/>
  <c r="DU135" i="1"/>
  <c r="DS123" i="1"/>
  <c r="BW123" i="1"/>
  <c r="DU123" i="1"/>
  <c r="DQ149" i="1"/>
  <c r="DQ150" i="1"/>
  <c r="DQ151" i="1"/>
  <c r="E25" i="3"/>
  <c r="DR107" i="1"/>
  <c r="DQ107" i="1"/>
  <c r="DP107" i="1"/>
  <c r="DO107" i="1"/>
  <c r="DN107" i="1"/>
  <c r="DM107" i="1"/>
  <c r="DL107" i="1"/>
  <c r="DK107" i="1"/>
  <c r="DJ107" i="1"/>
  <c r="DS107" i="1"/>
  <c r="BW107" i="1"/>
  <c r="DU107" i="1"/>
  <c r="DR106" i="1"/>
  <c r="DQ106" i="1"/>
  <c r="DP106" i="1"/>
  <c r="DO106" i="1"/>
  <c r="DN106" i="1"/>
  <c r="DM106" i="1"/>
  <c r="DL106" i="1"/>
  <c r="DK106" i="1"/>
  <c r="DJ106" i="1"/>
  <c r="DS106" i="1"/>
  <c r="BW106" i="1"/>
  <c r="DU106" i="1"/>
  <c r="DR105" i="1"/>
  <c r="DQ105" i="1"/>
  <c r="DP105" i="1"/>
  <c r="DO105" i="1"/>
  <c r="DN105" i="1"/>
  <c r="DM105" i="1"/>
  <c r="DL105" i="1"/>
  <c r="DJ105" i="1"/>
  <c r="DK105" i="1"/>
  <c r="DS105" i="1"/>
  <c r="BW105" i="1"/>
  <c r="DU105" i="1"/>
  <c r="DR104" i="1"/>
  <c r="DQ104" i="1"/>
  <c r="DP104" i="1"/>
  <c r="DO104" i="1"/>
  <c r="DN104" i="1"/>
  <c r="DM104" i="1"/>
  <c r="DL104" i="1"/>
  <c r="DK104" i="1"/>
  <c r="DJ104" i="1"/>
  <c r="DS104" i="1"/>
  <c r="BW104" i="1"/>
  <c r="DU104" i="1"/>
  <c r="DR103" i="1"/>
  <c r="DQ103" i="1"/>
  <c r="DP103" i="1"/>
  <c r="DO103" i="1"/>
  <c r="DN103" i="1"/>
  <c r="DM103" i="1"/>
  <c r="DL103" i="1"/>
  <c r="DK103" i="1"/>
  <c r="DJ103" i="1"/>
  <c r="DR102" i="1"/>
  <c r="DQ102" i="1"/>
  <c r="DP102" i="1"/>
  <c r="DO102" i="1"/>
  <c r="DN102" i="1"/>
  <c r="DM102" i="1"/>
  <c r="DL102" i="1"/>
  <c r="DK102" i="1"/>
  <c r="DJ102" i="1"/>
  <c r="DR101" i="1"/>
  <c r="DQ101" i="1"/>
  <c r="DP101" i="1"/>
  <c r="DO101" i="1"/>
  <c r="DN101" i="1"/>
  <c r="DM101" i="1"/>
  <c r="DL101" i="1"/>
  <c r="DK101" i="1"/>
  <c r="DJ101" i="1"/>
  <c r="DR100" i="1"/>
  <c r="DQ100" i="1"/>
  <c r="DP100" i="1"/>
  <c r="DO100" i="1"/>
  <c r="DN100" i="1"/>
  <c r="DM100" i="1"/>
  <c r="DJ100" i="1"/>
  <c r="DK100" i="1"/>
  <c r="DL100" i="1"/>
  <c r="DS100" i="1"/>
  <c r="BW100" i="1"/>
  <c r="DU100" i="1"/>
  <c r="DR99" i="1"/>
  <c r="DQ99" i="1"/>
  <c r="DP99" i="1"/>
  <c r="DO99" i="1"/>
  <c r="DN99" i="1"/>
  <c r="DM99" i="1"/>
  <c r="DL99" i="1"/>
  <c r="DK99" i="1"/>
  <c r="DJ99" i="1"/>
  <c r="DS99" i="1"/>
  <c r="BW99" i="1"/>
  <c r="DU99" i="1"/>
  <c r="DR98" i="1"/>
  <c r="DQ98" i="1"/>
  <c r="DP98" i="1"/>
  <c r="DO98" i="1"/>
  <c r="DN98" i="1"/>
  <c r="DM98" i="1"/>
  <c r="DL98" i="1"/>
  <c r="DK98" i="1"/>
  <c r="DJ98" i="1"/>
  <c r="DS98" i="1"/>
  <c r="BW98" i="1"/>
  <c r="DU98" i="1"/>
  <c r="DR97" i="1"/>
  <c r="DQ97" i="1"/>
  <c r="DP97" i="1"/>
  <c r="DO97" i="1"/>
  <c r="DN97" i="1"/>
  <c r="DM97" i="1"/>
  <c r="DL97" i="1"/>
  <c r="DJ97" i="1"/>
  <c r="DK97" i="1"/>
  <c r="DS97" i="1"/>
  <c r="BW97" i="1"/>
  <c r="DU97" i="1"/>
  <c r="DR96" i="1"/>
  <c r="DQ96" i="1"/>
  <c r="DP96" i="1"/>
  <c r="DO96" i="1"/>
  <c r="DN96" i="1"/>
  <c r="DM96" i="1"/>
  <c r="DL96" i="1"/>
  <c r="DK96" i="1"/>
  <c r="DJ96" i="1"/>
  <c r="DR95" i="1"/>
  <c r="DQ95" i="1"/>
  <c r="DP95" i="1"/>
  <c r="DO95" i="1"/>
  <c r="DN95" i="1"/>
  <c r="DM95" i="1"/>
  <c r="DL95" i="1"/>
  <c r="DK95" i="1"/>
  <c r="DJ95" i="1"/>
  <c r="DR94" i="1"/>
  <c r="DQ94" i="1"/>
  <c r="DP94" i="1"/>
  <c r="DO94" i="1"/>
  <c r="DN94" i="1"/>
  <c r="DM94" i="1"/>
  <c r="DL94" i="1"/>
  <c r="DK94" i="1"/>
  <c r="DJ94" i="1"/>
  <c r="DR93" i="1"/>
  <c r="DQ93" i="1"/>
  <c r="DP93" i="1"/>
  <c r="DO93" i="1"/>
  <c r="DN93" i="1"/>
  <c r="DM93" i="1"/>
  <c r="DL93" i="1"/>
  <c r="DJ93" i="1"/>
  <c r="DK93" i="1"/>
  <c r="DS93" i="1"/>
  <c r="BW93" i="1"/>
  <c r="DU93" i="1"/>
  <c r="DR92" i="1"/>
  <c r="DQ92" i="1"/>
  <c r="DP92" i="1"/>
  <c r="DO92" i="1"/>
  <c r="DN92" i="1"/>
  <c r="DM92" i="1"/>
  <c r="DL92" i="1"/>
  <c r="DK92" i="1"/>
  <c r="DJ92" i="1"/>
  <c r="DS92" i="1"/>
  <c r="BW92" i="1"/>
  <c r="DU92" i="1"/>
  <c r="DR91" i="1"/>
  <c r="DQ91" i="1"/>
  <c r="DP91" i="1"/>
  <c r="DO91" i="1"/>
  <c r="DN91" i="1"/>
  <c r="DM91" i="1"/>
  <c r="DL91" i="1"/>
  <c r="DK91" i="1"/>
  <c r="DJ91" i="1"/>
  <c r="DR90" i="1"/>
  <c r="DQ90" i="1"/>
  <c r="DP90" i="1"/>
  <c r="DO90" i="1"/>
  <c r="DN90" i="1"/>
  <c r="DM90" i="1"/>
  <c r="DL90" i="1"/>
  <c r="DK90" i="1"/>
  <c r="DJ90" i="1"/>
  <c r="DR89" i="1"/>
  <c r="DQ89" i="1"/>
  <c r="DP89" i="1"/>
  <c r="DO89" i="1"/>
  <c r="DN89" i="1"/>
  <c r="DM89" i="1"/>
  <c r="DL89" i="1"/>
  <c r="DK89" i="1"/>
  <c r="DJ89" i="1"/>
  <c r="DR88" i="1"/>
  <c r="DQ88" i="1"/>
  <c r="DP88" i="1"/>
  <c r="DO88" i="1"/>
  <c r="DN88" i="1"/>
  <c r="DM88" i="1"/>
  <c r="DL88" i="1"/>
  <c r="DK88" i="1"/>
  <c r="DJ88" i="1"/>
  <c r="DR87" i="1"/>
  <c r="DQ87" i="1"/>
  <c r="DP87" i="1"/>
  <c r="DO87" i="1"/>
  <c r="DN87" i="1"/>
  <c r="DM87" i="1"/>
  <c r="DL87" i="1"/>
  <c r="DK87" i="1"/>
  <c r="DJ87" i="1"/>
  <c r="DR86" i="1"/>
  <c r="DQ86" i="1"/>
  <c r="DP86" i="1"/>
  <c r="DO86" i="1"/>
  <c r="DN86" i="1"/>
  <c r="DM86" i="1"/>
  <c r="DL86" i="1"/>
  <c r="DK86" i="1"/>
  <c r="DJ86" i="1"/>
  <c r="DR85" i="1"/>
  <c r="DQ85" i="1"/>
  <c r="DP85" i="1"/>
  <c r="DO85" i="1"/>
  <c r="DN85" i="1"/>
  <c r="DM85" i="1"/>
  <c r="DL85" i="1"/>
  <c r="DK85" i="1"/>
  <c r="DJ85" i="1"/>
  <c r="DR84" i="1"/>
  <c r="DQ84" i="1"/>
  <c r="DP84" i="1"/>
  <c r="DO84" i="1"/>
  <c r="DN84" i="1"/>
  <c r="DM84" i="1"/>
  <c r="DJ84" i="1"/>
  <c r="DK84" i="1"/>
  <c r="DL84" i="1"/>
  <c r="DS84" i="1"/>
  <c r="DR83" i="1"/>
  <c r="DQ83" i="1"/>
  <c r="DP83" i="1"/>
  <c r="DO83" i="1"/>
  <c r="DN83" i="1"/>
  <c r="DM83" i="1"/>
  <c r="DL83" i="1"/>
  <c r="DK83" i="1"/>
  <c r="DJ83" i="1"/>
  <c r="DS83" i="1"/>
  <c r="DR82" i="1"/>
  <c r="DQ82" i="1"/>
  <c r="DP82" i="1"/>
  <c r="DO82" i="1"/>
  <c r="DN82" i="1"/>
  <c r="DM82" i="1"/>
  <c r="DL82" i="1"/>
  <c r="DK82" i="1"/>
  <c r="DJ82" i="1"/>
  <c r="DR81" i="1"/>
  <c r="DQ81" i="1"/>
  <c r="DP81" i="1"/>
  <c r="DO81" i="1"/>
  <c r="DN81" i="1"/>
  <c r="DM81" i="1"/>
  <c r="DL81" i="1"/>
  <c r="DK81" i="1"/>
  <c r="DJ81" i="1"/>
  <c r="DR80" i="1"/>
  <c r="DQ80" i="1"/>
  <c r="DP80" i="1"/>
  <c r="DO80" i="1"/>
  <c r="DN80" i="1"/>
  <c r="DM80" i="1"/>
  <c r="DJ80" i="1"/>
  <c r="DK80" i="1"/>
  <c r="DL80" i="1"/>
  <c r="DS80" i="1"/>
  <c r="BW80" i="1"/>
  <c r="DU80" i="1"/>
  <c r="DR79" i="1"/>
  <c r="DQ79" i="1"/>
  <c r="DP79" i="1"/>
  <c r="DO79" i="1"/>
  <c r="DN79" i="1"/>
  <c r="DM79" i="1"/>
  <c r="DL79" i="1"/>
  <c r="DK79" i="1"/>
  <c r="DJ79" i="1"/>
  <c r="DR78" i="1"/>
  <c r="G78" i="1"/>
  <c r="H78" i="1"/>
  <c r="DQ78" i="1"/>
  <c r="DP78" i="1"/>
  <c r="DO78" i="1"/>
  <c r="DN78" i="1"/>
  <c r="DM78" i="1"/>
  <c r="DL78" i="1"/>
  <c r="DK78" i="1"/>
  <c r="DJ78" i="1"/>
  <c r="DR77" i="1"/>
  <c r="DQ77" i="1"/>
  <c r="DP77" i="1"/>
  <c r="DO77" i="1"/>
  <c r="DN77" i="1"/>
  <c r="DM77" i="1"/>
  <c r="DL77" i="1"/>
  <c r="DK77" i="1"/>
  <c r="DJ77" i="1"/>
  <c r="DS77" i="1"/>
  <c r="BW77" i="1"/>
  <c r="DU77" i="1"/>
  <c r="DR76" i="1"/>
  <c r="DQ76" i="1"/>
  <c r="DP76" i="1"/>
  <c r="DO76" i="1"/>
  <c r="DN76" i="1"/>
  <c r="DM76" i="1"/>
  <c r="DL76" i="1"/>
  <c r="DK76" i="1"/>
  <c r="DJ76" i="1"/>
  <c r="DS76" i="1"/>
  <c r="BW76" i="1"/>
  <c r="DU76" i="1"/>
  <c r="DR75" i="1"/>
  <c r="DQ75" i="1"/>
  <c r="DP75" i="1"/>
  <c r="DO75" i="1"/>
  <c r="DN75" i="1"/>
  <c r="DM75" i="1"/>
  <c r="DL75" i="1"/>
  <c r="DK75" i="1"/>
  <c r="DJ75" i="1"/>
  <c r="DS75" i="1"/>
  <c r="BW75" i="1"/>
  <c r="DU75" i="1"/>
  <c r="DR74" i="1"/>
  <c r="DQ74" i="1"/>
  <c r="DP74" i="1"/>
  <c r="DO74" i="1"/>
  <c r="DN74" i="1"/>
  <c r="DM74" i="1"/>
  <c r="DL74" i="1"/>
  <c r="DK74" i="1"/>
  <c r="DJ74" i="1"/>
  <c r="DR73" i="1"/>
  <c r="DQ73" i="1"/>
  <c r="DP73" i="1"/>
  <c r="DO73" i="1"/>
  <c r="DN73" i="1"/>
  <c r="DM73" i="1"/>
  <c r="DJ73" i="1"/>
  <c r="DK73" i="1"/>
  <c r="DL73" i="1"/>
  <c r="DS73" i="1"/>
  <c r="BW73" i="1"/>
  <c r="DU73" i="1"/>
  <c r="DR72" i="1"/>
  <c r="DQ72" i="1"/>
  <c r="DP72" i="1"/>
  <c r="DO72" i="1"/>
  <c r="DN72" i="1"/>
  <c r="DM72" i="1"/>
  <c r="DL72" i="1"/>
  <c r="DK72" i="1"/>
  <c r="DJ72" i="1"/>
  <c r="DS72" i="1"/>
  <c r="BW72" i="1"/>
  <c r="DU72" i="1"/>
  <c r="DR70" i="1"/>
  <c r="DQ70" i="1"/>
  <c r="DP70" i="1"/>
  <c r="DO70" i="1"/>
  <c r="DN70" i="1"/>
  <c r="DM70" i="1"/>
  <c r="DL70" i="1"/>
  <c r="DK70" i="1"/>
  <c r="DJ70" i="1"/>
  <c r="DR69" i="1"/>
  <c r="DQ69" i="1"/>
  <c r="DP69" i="1"/>
  <c r="DO69" i="1"/>
  <c r="DN69" i="1"/>
  <c r="DM69" i="1"/>
  <c r="DL69" i="1"/>
  <c r="DK69" i="1"/>
  <c r="DJ69" i="1"/>
  <c r="DR68" i="1"/>
  <c r="DQ68" i="1"/>
  <c r="DP68" i="1"/>
  <c r="DO68" i="1"/>
  <c r="DN68" i="1"/>
  <c r="DM68" i="1"/>
  <c r="DL68" i="1"/>
  <c r="DK68" i="1"/>
  <c r="DJ68" i="1"/>
  <c r="DS68" i="1"/>
  <c r="BW68" i="1"/>
  <c r="DU68" i="1"/>
  <c r="DR67" i="1"/>
  <c r="DQ67" i="1"/>
  <c r="DP67" i="1"/>
  <c r="DO67" i="1"/>
  <c r="DN67" i="1"/>
  <c r="DM67" i="1"/>
  <c r="DL67" i="1"/>
  <c r="DK67" i="1"/>
  <c r="DJ67" i="1"/>
  <c r="DS67" i="1"/>
  <c r="BW67" i="1"/>
  <c r="DU67" i="1"/>
  <c r="DR66" i="1"/>
  <c r="DQ66" i="1"/>
  <c r="DP66" i="1"/>
  <c r="DO66" i="1"/>
  <c r="DN66" i="1"/>
  <c r="DM66" i="1"/>
  <c r="DL66" i="1"/>
  <c r="DJ66" i="1"/>
  <c r="DK66" i="1"/>
  <c r="DS66" i="1"/>
  <c r="BW66" i="1"/>
  <c r="DU66" i="1"/>
  <c r="DR65" i="1"/>
  <c r="DQ65" i="1"/>
  <c r="DP65" i="1"/>
  <c r="DO65" i="1"/>
  <c r="DN65" i="1"/>
  <c r="DM65" i="1"/>
  <c r="DJ65" i="1"/>
  <c r="DK65" i="1"/>
  <c r="DL65" i="1"/>
  <c r="DS65" i="1"/>
  <c r="BW65" i="1"/>
  <c r="DU65" i="1"/>
  <c r="DR64" i="1"/>
  <c r="DQ64" i="1"/>
  <c r="DP64" i="1"/>
  <c r="DO64" i="1"/>
  <c r="DN64" i="1"/>
  <c r="DM64" i="1"/>
  <c r="DL64" i="1"/>
  <c r="DK64" i="1"/>
  <c r="DJ64" i="1"/>
  <c r="DR62" i="1"/>
  <c r="DQ62" i="1"/>
  <c r="DP62" i="1"/>
  <c r="DO62" i="1"/>
  <c r="DN62" i="1"/>
  <c r="DM62" i="1"/>
  <c r="DL62" i="1"/>
  <c r="DJ62" i="1"/>
  <c r="DK62" i="1"/>
  <c r="DS62" i="1"/>
  <c r="BW62" i="1"/>
  <c r="DU62" i="1"/>
  <c r="DR61" i="1"/>
  <c r="DQ61" i="1"/>
  <c r="DP61" i="1"/>
  <c r="DO61" i="1"/>
  <c r="DN61" i="1"/>
  <c r="DM61" i="1"/>
  <c r="DL61" i="1"/>
  <c r="DK61" i="1"/>
  <c r="DJ61" i="1"/>
  <c r="DS61" i="1"/>
  <c r="BW61" i="1"/>
  <c r="DU61" i="1"/>
  <c r="DR60" i="1"/>
  <c r="DQ60" i="1"/>
  <c r="DP60" i="1"/>
  <c r="DO60" i="1"/>
  <c r="DN60" i="1"/>
  <c r="DM60" i="1"/>
  <c r="DL60" i="1"/>
  <c r="DK60" i="1"/>
  <c r="DJ60" i="1"/>
  <c r="DS60" i="1"/>
  <c r="BW60" i="1"/>
  <c r="DU60" i="1"/>
  <c r="DR59" i="1"/>
  <c r="DQ59" i="1"/>
  <c r="DP59" i="1"/>
  <c r="DO59" i="1"/>
  <c r="DN59" i="1"/>
  <c r="DM59" i="1"/>
  <c r="DL59" i="1"/>
  <c r="DK59" i="1"/>
  <c r="DJ59" i="1"/>
  <c r="DS59" i="1"/>
  <c r="BW59" i="1"/>
  <c r="DU59" i="1"/>
  <c r="DR58" i="1"/>
  <c r="DQ58" i="1"/>
  <c r="DP58" i="1"/>
  <c r="DO58" i="1"/>
  <c r="DN58" i="1"/>
  <c r="DM58" i="1"/>
  <c r="DL58" i="1"/>
  <c r="DK58" i="1"/>
  <c r="DJ58" i="1"/>
  <c r="DR57" i="1"/>
  <c r="DQ57" i="1"/>
  <c r="G57" i="1"/>
  <c r="H57" i="1"/>
  <c r="DP57" i="1"/>
  <c r="DO57" i="1"/>
  <c r="DN57" i="1"/>
  <c r="DM57" i="1"/>
  <c r="DL57" i="1"/>
  <c r="DK57" i="1"/>
  <c r="DJ57" i="1"/>
  <c r="DR56" i="1"/>
  <c r="DQ56" i="1"/>
  <c r="DP56" i="1"/>
  <c r="DO56" i="1"/>
  <c r="DN56" i="1"/>
  <c r="DM56" i="1"/>
  <c r="DL56" i="1"/>
  <c r="DK56" i="1"/>
  <c r="DJ56" i="1"/>
  <c r="DS56" i="1"/>
  <c r="BW56" i="1"/>
  <c r="DU56" i="1"/>
  <c r="DR55" i="1"/>
  <c r="DQ55" i="1"/>
  <c r="DP55" i="1"/>
  <c r="DO55" i="1"/>
  <c r="DN55" i="1"/>
  <c r="DM55" i="1"/>
  <c r="DL55" i="1"/>
  <c r="DK55" i="1"/>
  <c r="DJ55" i="1"/>
  <c r="DS55" i="1"/>
  <c r="BW55" i="1"/>
  <c r="DU55" i="1"/>
  <c r="DR54" i="1"/>
  <c r="DQ54" i="1"/>
  <c r="DP54" i="1"/>
  <c r="DO54" i="1"/>
  <c r="DN54" i="1"/>
  <c r="DM54" i="1"/>
  <c r="DL54" i="1"/>
  <c r="DK54" i="1"/>
  <c r="DJ54" i="1"/>
  <c r="DR53" i="1"/>
  <c r="DQ53" i="1"/>
  <c r="DP53" i="1"/>
  <c r="DO53" i="1"/>
  <c r="DN53" i="1"/>
  <c r="DM53" i="1"/>
  <c r="DL53" i="1"/>
  <c r="DK53" i="1"/>
  <c r="DJ53" i="1"/>
  <c r="DS53" i="1"/>
  <c r="BW53" i="1"/>
  <c r="DU53" i="1"/>
  <c r="DR52" i="1"/>
  <c r="DQ52" i="1"/>
  <c r="DP52" i="1"/>
  <c r="DO52" i="1"/>
  <c r="DN52" i="1"/>
  <c r="DM52" i="1"/>
  <c r="DL52" i="1"/>
  <c r="DK52" i="1"/>
  <c r="DJ52" i="1"/>
  <c r="DS52" i="1"/>
  <c r="BW52" i="1"/>
  <c r="DU52" i="1"/>
  <c r="DR51" i="1"/>
  <c r="DQ51" i="1"/>
  <c r="DP51" i="1"/>
  <c r="DO51" i="1"/>
  <c r="DN51" i="1"/>
  <c r="DM51" i="1"/>
  <c r="DL51" i="1"/>
  <c r="DK51" i="1"/>
  <c r="DJ51" i="1"/>
  <c r="DS51" i="1"/>
  <c r="BW51" i="1"/>
  <c r="DU51" i="1"/>
  <c r="DR50" i="1"/>
  <c r="DQ50" i="1"/>
  <c r="DP50" i="1"/>
  <c r="DO50" i="1"/>
  <c r="DN50" i="1"/>
  <c r="DM50" i="1"/>
  <c r="DL50" i="1"/>
  <c r="DJ50" i="1"/>
  <c r="DK50" i="1"/>
  <c r="DS50" i="1"/>
  <c r="BW50" i="1"/>
  <c r="DU50" i="1"/>
  <c r="DR49" i="1"/>
  <c r="DQ49" i="1"/>
  <c r="DP49" i="1"/>
  <c r="DO49" i="1"/>
  <c r="DN49" i="1"/>
  <c r="DM49" i="1"/>
  <c r="DL49" i="1"/>
  <c r="DK49" i="1"/>
  <c r="DJ49" i="1"/>
  <c r="DR48" i="1"/>
  <c r="DQ48" i="1"/>
  <c r="DP48" i="1"/>
  <c r="DO48" i="1"/>
  <c r="DN48" i="1"/>
  <c r="DM48" i="1"/>
  <c r="DL48" i="1"/>
  <c r="DK48" i="1"/>
  <c r="DJ48" i="1"/>
  <c r="DR47" i="1"/>
  <c r="DQ47" i="1"/>
  <c r="DP47" i="1"/>
  <c r="DO47" i="1"/>
  <c r="DN47" i="1"/>
  <c r="DM47" i="1"/>
  <c r="DL47" i="1"/>
  <c r="DK47" i="1"/>
  <c r="DJ47" i="1"/>
  <c r="DS47" i="1"/>
  <c r="BW47" i="1"/>
  <c r="DU47" i="1"/>
  <c r="DR46" i="1"/>
  <c r="DQ46" i="1"/>
  <c r="DP46" i="1"/>
  <c r="DO46" i="1"/>
  <c r="DN46" i="1"/>
  <c r="DM46" i="1"/>
  <c r="DL46" i="1"/>
  <c r="DK46" i="1"/>
  <c r="DJ46" i="1"/>
  <c r="DR45" i="1"/>
  <c r="DQ45" i="1"/>
  <c r="DP45" i="1"/>
  <c r="DO45" i="1"/>
  <c r="DN45" i="1"/>
  <c r="DM45" i="1"/>
  <c r="DJ45" i="1"/>
  <c r="DK45" i="1"/>
  <c r="DL45" i="1"/>
  <c r="DS45" i="1"/>
  <c r="BW45" i="1"/>
  <c r="DU45" i="1"/>
  <c r="DR43" i="1"/>
  <c r="DQ43" i="1"/>
  <c r="DP43" i="1"/>
  <c r="DO43" i="1"/>
  <c r="DN43" i="1"/>
  <c r="DM43" i="1"/>
  <c r="DL43" i="1"/>
  <c r="DK43" i="1"/>
  <c r="DJ43" i="1"/>
  <c r="DS43" i="1"/>
  <c r="BW43" i="1"/>
  <c r="DU43" i="1"/>
  <c r="DR41" i="1"/>
  <c r="DQ41" i="1"/>
  <c r="DP41" i="1"/>
  <c r="DO41" i="1"/>
  <c r="DN41" i="1"/>
  <c r="DM41" i="1"/>
  <c r="DL41" i="1"/>
  <c r="DK41" i="1"/>
  <c r="DJ41" i="1"/>
  <c r="DS41" i="1"/>
  <c r="BW41" i="1"/>
  <c r="DU41" i="1"/>
  <c r="DR40" i="1"/>
  <c r="DQ40" i="1"/>
  <c r="DP40" i="1"/>
  <c r="DO40" i="1"/>
  <c r="DN40" i="1"/>
  <c r="DM40" i="1"/>
  <c r="DL40" i="1"/>
  <c r="DK40" i="1"/>
  <c r="DJ40" i="1"/>
  <c r="DR39" i="1"/>
  <c r="G39" i="1"/>
  <c r="H39" i="1"/>
  <c r="DQ39" i="1"/>
  <c r="DP39" i="1"/>
  <c r="DO39" i="1"/>
  <c r="DN39" i="1"/>
  <c r="DM39" i="1"/>
  <c r="DL39" i="1"/>
  <c r="DK39" i="1"/>
  <c r="DJ39" i="1"/>
  <c r="DS39" i="1"/>
  <c r="BW39" i="1"/>
  <c r="DU39" i="1"/>
  <c r="DR38" i="1"/>
  <c r="DQ38" i="1"/>
  <c r="DP38" i="1"/>
  <c r="DO38" i="1"/>
  <c r="DN38" i="1"/>
  <c r="DM38" i="1"/>
  <c r="DL38" i="1"/>
  <c r="DK38" i="1"/>
  <c r="DJ38" i="1"/>
  <c r="DR36" i="1"/>
  <c r="DQ36" i="1"/>
  <c r="DP36" i="1"/>
  <c r="DO36" i="1"/>
  <c r="DN36" i="1"/>
  <c r="DM36" i="1"/>
  <c r="DL36" i="1"/>
  <c r="DK36" i="1"/>
  <c r="DJ36" i="1"/>
  <c r="DS36" i="1"/>
  <c r="BW36" i="1"/>
  <c r="DU36" i="1"/>
  <c r="DR35" i="1"/>
  <c r="DQ35" i="1"/>
  <c r="DP35" i="1"/>
  <c r="DO35" i="1"/>
  <c r="DN35" i="1"/>
  <c r="DM35" i="1"/>
  <c r="DL35" i="1"/>
  <c r="DK35" i="1"/>
  <c r="DJ35" i="1"/>
  <c r="DS35" i="1"/>
  <c r="BW35" i="1"/>
  <c r="DU35" i="1"/>
  <c r="DR34" i="1"/>
  <c r="DQ34" i="1"/>
  <c r="DP34" i="1"/>
  <c r="DO34" i="1"/>
  <c r="DN34" i="1"/>
  <c r="DM34" i="1"/>
  <c r="DL34" i="1"/>
  <c r="DJ34" i="1"/>
  <c r="DK34" i="1"/>
  <c r="DS34" i="1"/>
  <c r="BW34" i="1"/>
  <c r="DU34" i="1"/>
  <c r="DR33" i="1"/>
  <c r="DQ33" i="1"/>
  <c r="DP33" i="1"/>
  <c r="DO33" i="1"/>
  <c r="DN33" i="1"/>
  <c r="DM33" i="1"/>
  <c r="DL33" i="1"/>
  <c r="DK33" i="1"/>
  <c r="DJ33" i="1"/>
  <c r="DS33" i="1"/>
  <c r="BW33" i="1"/>
  <c r="DU33" i="1"/>
  <c r="DR32" i="1"/>
  <c r="DQ32" i="1"/>
  <c r="DP32" i="1"/>
  <c r="DO32" i="1"/>
  <c r="DN32" i="1"/>
  <c r="DM32" i="1"/>
  <c r="DL32" i="1"/>
  <c r="DK32" i="1"/>
  <c r="DJ32" i="1"/>
  <c r="DS32" i="1"/>
  <c r="BW32" i="1"/>
  <c r="DU32" i="1"/>
  <c r="DR31" i="1"/>
  <c r="DQ31" i="1"/>
  <c r="DP31" i="1"/>
  <c r="DO31" i="1"/>
  <c r="DN31" i="1"/>
  <c r="DM31" i="1"/>
  <c r="DL31" i="1"/>
  <c r="DK31" i="1"/>
  <c r="DJ31" i="1"/>
  <c r="DR30" i="1"/>
  <c r="DQ30" i="1"/>
  <c r="DP30" i="1"/>
  <c r="DO30" i="1"/>
  <c r="DN30" i="1"/>
  <c r="DM30" i="1"/>
  <c r="DL30" i="1"/>
  <c r="DJ30" i="1"/>
  <c r="DK30" i="1"/>
  <c r="DS30" i="1"/>
  <c r="BW30" i="1"/>
  <c r="DU30" i="1"/>
  <c r="DR29" i="1"/>
  <c r="DQ29" i="1"/>
  <c r="DP29" i="1"/>
  <c r="DO29" i="1"/>
  <c r="DN29" i="1"/>
  <c r="DM29" i="1"/>
  <c r="DL29" i="1"/>
  <c r="DK29" i="1"/>
  <c r="DJ29" i="1"/>
  <c r="DR28" i="1"/>
  <c r="DQ28" i="1"/>
  <c r="DP28" i="1"/>
  <c r="DO28" i="1"/>
  <c r="DN28" i="1"/>
  <c r="DM28" i="1"/>
  <c r="DL28" i="1"/>
  <c r="DK28" i="1"/>
  <c r="DJ28" i="1"/>
  <c r="DR27" i="1"/>
  <c r="DQ27" i="1"/>
  <c r="DP27" i="1"/>
  <c r="DO27" i="1"/>
  <c r="DN27" i="1"/>
  <c r="DM27" i="1"/>
  <c r="DL27" i="1"/>
  <c r="DK27" i="1"/>
  <c r="DJ27" i="1"/>
  <c r="DS27" i="1"/>
  <c r="BW27" i="1"/>
  <c r="DU27" i="1"/>
  <c r="DR26" i="1"/>
  <c r="DQ26" i="1"/>
  <c r="DP26" i="1"/>
  <c r="DO26" i="1"/>
  <c r="DN26" i="1"/>
  <c r="DM26" i="1"/>
  <c r="DL26" i="1"/>
  <c r="DK26" i="1"/>
  <c r="DJ26" i="1"/>
  <c r="DR25" i="1"/>
  <c r="DQ25" i="1"/>
  <c r="DP25" i="1"/>
  <c r="DO25" i="1"/>
  <c r="DN25" i="1"/>
  <c r="DM25" i="1"/>
  <c r="DJ25" i="1"/>
  <c r="DK25" i="1"/>
  <c r="DL25" i="1"/>
  <c r="DS25" i="1"/>
  <c r="BW25" i="1"/>
  <c r="DU25" i="1"/>
  <c r="DR24" i="1"/>
  <c r="DQ24" i="1"/>
  <c r="DP24" i="1"/>
  <c r="DO24" i="1"/>
  <c r="DN24" i="1"/>
  <c r="DM24" i="1"/>
  <c r="DL24" i="1"/>
  <c r="DK24" i="1"/>
  <c r="DJ24" i="1"/>
  <c r="DS24" i="1"/>
  <c r="BW24" i="1"/>
  <c r="DU24" i="1"/>
  <c r="DR23" i="1"/>
  <c r="DQ23" i="1"/>
  <c r="DP23" i="1"/>
  <c r="DO23" i="1"/>
  <c r="DN23" i="1"/>
  <c r="DM23" i="1"/>
  <c r="DL23" i="1"/>
  <c r="DK23" i="1"/>
  <c r="DJ23" i="1"/>
  <c r="DR22" i="1"/>
  <c r="DQ22" i="1"/>
  <c r="DP22" i="1"/>
  <c r="DO22" i="1"/>
  <c r="DN22" i="1"/>
  <c r="DM22" i="1"/>
  <c r="DL22" i="1"/>
  <c r="DK22" i="1"/>
  <c r="DJ22" i="1"/>
  <c r="DJ9" i="1"/>
  <c r="DJ8" i="1"/>
  <c r="DJ11" i="1"/>
  <c r="DJ13" i="1"/>
  <c r="DJ14" i="1"/>
  <c r="DJ15" i="1"/>
  <c r="DJ16" i="1"/>
  <c r="DJ17" i="1"/>
  <c r="DJ18" i="1"/>
  <c r="DJ20" i="1"/>
  <c r="DJ108" i="1"/>
  <c r="DR20" i="1"/>
  <c r="DQ20" i="1"/>
  <c r="DP20" i="1"/>
  <c r="DO20" i="1"/>
  <c r="DN20" i="1"/>
  <c r="DM20" i="1"/>
  <c r="DL20" i="1"/>
  <c r="DK20" i="1"/>
  <c r="DS20" i="1"/>
  <c r="BW20" i="1"/>
  <c r="DU20" i="1"/>
  <c r="DR18" i="1"/>
  <c r="DQ18" i="1"/>
  <c r="DP18" i="1"/>
  <c r="DO18" i="1"/>
  <c r="DN18" i="1"/>
  <c r="DM18" i="1"/>
  <c r="DL18" i="1"/>
  <c r="DK18" i="1"/>
  <c r="DS18" i="1"/>
  <c r="DR17" i="1"/>
  <c r="DQ17" i="1"/>
  <c r="DP17" i="1"/>
  <c r="DO17" i="1"/>
  <c r="DN17" i="1"/>
  <c r="DM17" i="1"/>
  <c r="DL17" i="1"/>
  <c r="DK17" i="1"/>
  <c r="DS17" i="1"/>
  <c r="BW17" i="1"/>
  <c r="DU17" i="1"/>
  <c r="DR16" i="1"/>
  <c r="DQ16" i="1"/>
  <c r="DP16" i="1"/>
  <c r="DO16" i="1"/>
  <c r="DN16" i="1"/>
  <c r="DM16" i="1"/>
  <c r="DL16" i="1"/>
  <c r="DK16" i="1"/>
  <c r="DS16" i="1"/>
  <c r="BW16" i="1"/>
  <c r="DU16" i="1"/>
  <c r="DR15" i="1"/>
  <c r="DQ15" i="1"/>
  <c r="DP15" i="1"/>
  <c r="DO15" i="1"/>
  <c r="DN15" i="1"/>
  <c r="DM15" i="1"/>
  <c r="DL15" i="1"/>
  <c r="DK15" i="1"/>
  <c r="DS15" i="1"/>
  <c r="BW15" i="1"/>
  <c r="DU15" i="1"/>
  <c r="DR14" i="1"/>
  <c r="DQ14" i="1"/>
  <c r="DP14" i="1"/>
  <c r="DO14" i="1"/>
  <c r="DN14" i="1"/>
  <c r="DM14" i="1"/>
  <c r="DL14" i="1"/>
  <c r="DK14" i="1"/>
  <c r="DS14" i="1"/>
  <c r="BW14" i="1"/>
  <c r="DU14" i="1"/>
  <c r="DR13" i="1"/>
  <c r="DQ13" i="1"/>
  <c r="DP13" i="1"/>
  <c r="DO13" i="1"/>
  <c r="DN13" i="1"/>
  <c r="DM13" i="1"/>
  <c r="DL13" i="1"/>
  <c r="DK13" i="1"/>
  <c r="DS13" i="1"/>
  <c r="BW13" i="1"/>
  <c r="DU13" i="1"/>
  <c r="DR11" i="1"/>
  <c r="DQ11" i="1"/>
  <c r="DP11" i="1"/>
  <c r="DO11" i="1"/>
  <c r="DN11" i="1"/>
  <c r="DM11" i="1"/>
  <c r="DL11" i="1"/>
  <c r="DK11" i="1"/>
  <c r="DR9" i="1"/>
  <c r="DR8" i="1"/>
  <c r="DR108" i="1"/>
  <c r="E12" i="3"/>
  <c r="DQ9" i="1"/>
  <c r="DP9" i="1"/>
  <c r="DO9" i="1"/>
  <c r="DN9" i="1"/>
  <c r="DN8" i="1"/>
  <c r="DN108" i="1"/>
  <c r="DN149" i="1"/>
  <c r="DN150" i="1"/>
  <c r="DN151" i="1"/>
  <c r="DN181" i="1"/>
  <c r="DN189" i="1"/>
  <c r="DM9" i="1"/>
  <c r="DL9" i="1"/>
  <c r="DL8" i="1"/>
  <c r="DL108" i="1"/>
  <c r="E6" i="3"/>
  <c r="DK9" i="1"/>
  <c r="DQ8" i="1"/>
  <c r="DP8" i="1"/>
  <c r="DO8" i="1"/>
  <c r="DM8" i="1"/>
  <c r="DK8" i="1"/>
  <c r="DJ2" i="1"/>
  <c r="DF180" i="1"/>
  <c r="DH180" i="1"/>
  <c r="DF179" i="1"/>
  <c r="DF178" i="1"/>
  <c r="DF177" i="1"/>
  <c r="DH177" i="1"/>
  <c r="DF175" i="1"/>
  <c r="DF174" i="1"/>
  <c r="DH174" i="1"/>
  <c r="DF173" i="1"/>
  <c r="DF172" i="1"/>
  <c r="DF171" i="1"/>
  <c r="DF170" i="1"/>
  <c r="DF169" i="1"/>
  <c r="DH169" i="1"/>
  <c r="DF168" i="1"/>
  <c r="DF167" i="1"/>
  <c r="DF166" i="1"/>
  <c r="DF165" i="1"/>
  <c r="DF164" i="1"/>
  <c r="DF163" i="1"/>
  <c r="DF162" i="1"/>
  <c r="DH162" i="1"/>
  <c r="DF161" i="1"/>
  <c r="DF160" i="1"/>
  <c r="DF159" i="1"/>
  <c r="DF157" i="1"/>
  <c r="DF156" i="1"/>
  <c r="DH156" i="1"/>
  <c r="DF155" i="1"/>
  <c r="DF154" i="1"/>
  <c r="DF148" i="1"/>
  <c r="DF147" i="1"/>
  <c r="DF146" i="1"/>
  <c r="DF145" i="1"/>
  <c r="DF144" i="1"/>
  <c r="DF143" i="1"/>
  <c r="DF142" i="1"/>
  <c r="DF141" i="1"/>
  <c r="DF139" i="1"/>
  <c r="DF138" i="1"/>
  <c r="DF137" i="1"/>
  <c r="DF136" i="1"/>
  <c r="DF135" i="1"/>
  <c r="DF134" i="1"/>
  <c r="DF133" i="1"/>
  <c r="DF132" i="1"/>
  <c r="DH132" i="1"/>
  <c r="DF131" i="1"/>
  <c r="DF130" i="1"/>
  <c r="DF129" i="1"/>
  <c r="DF128" i="1"/>
  <c r="DH128" i="1"/>
  <c r="DF127" i="1"/>
  <c r="DF126" i="1"/>
  <c r="DF125" i="1"/>
  <c r="DF124" i="1"/>
  <c r="DH124" i="1"/>
  <c r="DF123" i="1"/>
  <c r="DF122" i="1"/>
  <c r="DF121" i="1"/>
  <c r="DF120" i="1"/>
  <c r="DF119" i="1"/>
  <c r="DF118" i="1"/>
  <c r="DF116" i="1"/>
  <c r="DF115" i="1"/>
  <c r="DF114" i="1"/>
  <c r="DF113" i="1"/>
  <c r="DF112" i="1"/>
  <c r="CW107" i="1"/>
  <c r="CX107" i="1"/>
  <c r="CY107" i="1"/>
  <c r="CZ107" i="1"/>
  <c r="DA107" i="1"/>
  <c r="DB107" i="1"/>
  <c r="DC107" i="1"/>
  <c r="DD107" i="1"/>
  <c r="DE107" i="1"/>
  <c r="DF107" i="1"/>
  <c r="CW106" i="1"/>
  <c r="CX106" i="1"/>
  <c r="CY106" i="1"/>
  <c r="CZ106" i="1"/>
  <c r="DA106" i="1"/>
  <c r="DB106" i="1"/>
  <c r="DC106" i="1"/>
  <c r="DD106" i="1"/>
  <c r="DE106" i="1"/>
  <c r="DF106" i="1"/>
  <c r="CW105" i="1"/>
  <c r="CX105" i="1"/>
  <c r="CY105" i="1"/>
  <c r="CZ105" i="1"/>
  <c r="DA105" i="1"/>
  <c r="DB105" i="1"/>
  <c r="DC105" i="1"/>
  <c r="DD105" i="1"/>
  <c r="DE105" i="1"/>
  <c r="DF105" i="1"/>
  <c r="CW104" i="1"/>
  <c r="CX104" i="1"/>
  <c r="CY104" i="1"/>
  <c r="CZ104" i="1"/>
  <c r="DA104" i="1"/>
  <c r="DB104" i="1"/>
  <c r="DC104" i="1"/>
  <c r="DD104" i="1"/>
  <c r="DE104" i="1"/>
  <c r="DF104" i="1"/>
  <c r="CW103" i="1"/>
  <c r="CX103" i="1"/>
  <c r="CY103" i="1"/>
  <c r="CZ103" i="1"/>
  <c r="DA103" i="1"/>
  <c r="DB103" i="1"/>
  <c r="DC103" i="1"/>
  <c r="DD103" i="1"/>
  <c r="DE103" i="1"/>
  <c r="DF103" i="1"/>
  <c r="DH103" i="1"/>
  <c r="CW102" i="1"/>
  <c r="CX102" i="1"/>
  <c r="CY102" i="1"/>
  <c r="CZ102" i="1"/>
  <c r="DA102" i="1"/>
  <c r="DB102" i="1"/>
  <c r="DC102" i="1"/>
  <c r="DD102" i="1"/>
  <c r="DE102" i="1"/>
  <c r="DF102" i="1"/>
  <c r="CW101" i="1"/>
  <c r="CX101" i="1"/>
  <c r="CY101" i="1"/>
  <c r="CZ101" i="1"/>
  <c r="DA101" i="1"/>
  <c r="DB101" i="1"/>
  <c r="DC101" i="1"/>
  <c r="DD101" i="1"/>
  <c r="DE101" i="1"/>
  <c r="DF101" i="1"/>
  <c r="CW100" i="1"/>
  <c r="CX100" i="1"/>
  <c r="CY100" i="1"/>
  <c r="CZ100" i="1"/>
  <c r="DA100" i="1"/>
  <c r="DB100" i="1"/>
  <c r="DC100" i="1"/>
  <c r="DD100" i="1"/>
  <c r="DE100" i="1"/>
  <c r="DF100" i="1"/>
  <c r="CW99" i="1"/>
  <c r="CX99" i="1"/>
  <c r="CY99" i="1"/>
  <c r="CZ99" i="1"/>
  <c r="DA99" i="1"/>
  <c r="DB99" i="1"/>
  <c r="DC99" i="1"/>
  <c r="DD99" i="1"/>
  <c r="DE99" i="1"/>
  <c r="DF99" i="1"/>
  <c r="CW96" i="1"/>
  <c r="CX96" i="1"/>
  <c r="CY96" i="1"/>
  <c r="CZ96" i="1"/>
  <c r="DA96" i="1"/>
  <c r="DB96" i="1"/>
  <c r="DC96" i="1"/>
  <c r="DD96" i="1"/>
  <c r="DE96" i="1"/>
  <c r="DF96" i="1"/>
  <c r="DH96" i="1"/>
  <c r="CW95" i="1"/>
  <c r="CX95" i="1"/>
  <c r="CY95" i="1"/>
  <c r="CZ95" i="1"/>
  <c r="DA95" i="1"/>
  <c r="DB95" i="1"/>
  <c r="DC95" i="1"/>
  <c r="DD95" i="1"/>
  <c r="DE95" i="1"/>
  <c r="DF95" i="1"/>
  <c r="CW94" i="1"/>
  <c r="CX94" i="1"/>
  <c r="CY94" i="1"/>
  <c r="CZ94" i="1"/>
  <c r="DA94" i="1"/>
  <c r="DB94" i="1"/>
  <c r="DC94" i="1"/>
  <c r="DD94" i="1"/>
  <c r="DE94" i="1"/>
  <c r="DF94" i="1"/>
  <c r="CW92" i="1"/>
  <c r="CX92" i="1"/>
  <c r="CY92" i="1"/>
  <c r="CZ92" i="1"/>
  <c r="DA92" i="1"/>
  <c r="DB92" i="1"/>
  <c r="DC92" i="1"/>
  <c r="DD92" i="1"/>
  <c r="DE92" i="1"/>
  <c r="DF92" i="1"/>
  <c r="DH92" i="1"/>
  <c r="CW90" i="1"/>
  <c r="CX90" i="1"/>
  <c r="CY90" i="1"/>
  <c r="CZ90" i="1"/>
  <c r="DA90" i="1"/>
  <c r="DB90" i="1"/>
  <c r="DC90" i="1"/>
  <c r="DD90" i="1"/>
  <c r="DE90" i="1"/>
  <c r="DF90" i="1"/>
  <c r="CW89" i="1"/>
  <c r="CX89" i="1"/>
  <c r="CY89" i="1"/>
  <c r="CZ89" i="1"/>
  <c r="DA89" i="1"/>
  <c r="DB89" i="1"/>
  <c r="DC89" i="1"/>
  <c r="DD89" i="1"/>
  <c r="DE89" i="1"/>
  <c r="DF89" i="1"/>
  <c r="CW88" i="1"/>
  <c r="CX88" i="1"/>
  <c r="CY88" i="1"/>
  <c r="CZ88" i="1"/>
  <c r="DA88" i="1"/>
  <c r="DB88" i="1"/>
  <c r="DC88" i="1"/>
  <c r="DD88" i="1"/>
  <c r="DE88" i="1"/>
  <c r="DF88" i="1"/>
  <c r="CW87" i="1"/>
  <c r="CX87" i="1"/>
  <c r="CY87" i="1"/>
  <c r="CZ87" i="1"/>
  <c r="DA87" i="1"/>
  <c r="DB87" i="1"/>
  <c r="DC87" i="1"/>
  <c r="DD87" i="1"/>
  <c r="DE87" i="1"/>
  <c r="DF87" i="1"/>
  <c r="CW85" i="1"/>
  <c r="CX85" i="1"/>
  <c r="CY85" i="1"/>
  <c r="CZ85" i="1"/>
  <c r="DA85" i="1"/>
  <c r="DB85" i="1"/>
  <c r="DC85" i="1"/>
  <c r="DD85" i="1"/>
  <c r="DE85" i="1"/>
  <c r="DF85" i="1"/>
  <c r="CW84" i="1"/>
  <c r="CX84" i="1"/>
  <c r="CY84" i="1"/>
  <c r="CZ84" i="1"/>
  <c r="DA84" i="1"/>
  <c r="DB84" i="1"/>
  <c r="DC84" i="1"/>
  <c r="DD84" i="1"/>
  <c r="DE84" i="1"/>
  <c r="DF84" i="1"/>
  <c r="CW82" i="1"/>
  <c r="CX82" i="1"/>
  <c r="CY82" i="1"/>
  <c r="CZ82" i="1"/>
  <c r="DA82" i="1"/>
  <c r="DB82" i="1"/>
  <c r="DC82" i="1"/>
  <c r="DD82" i="1"/>
  <c r="DE82" i="1"/>
  <c r="DF82" i="1"/>
  <c r="CW81" i="1"/>
  <c r="CX81" i="1"/>
  <c r="CY81" i="1"/>
  <c r="CZ81" i="1"/>
  <c r="DA81" i="1"/>
  <c r="DB81" i="1"/>
  <c r="DC81" i="1"/>
  <c r="DD81" i="1"/>
  <c r="DE81" i="1"/>
  <c r="DF81" i="1"/>
  <c r="CW80" i="1"/>
  <c r="CX80" i="1"/>
  <c r="CY80" i="1"/>
  <c r="CZ80" i="1"/>
  <c r="DA80" i="1"/>
  <c r="DB80" i="1"/>
  <c r="DC80" i="1"/>
  <c r="DD80" i="1"/>
  <c r="DE80" i="1"/>
  <c r="DF80" i="1"/>
  <c r="DH80" i="1"/>
  <c r="CW79" i="1"/>
  <c r="CX79" i="1"/>
  <c r="CY79" i="1"/>
  <c r="CZ79" i="1"/>
  <c r="DA79" i="1"/>
  <c r="DB79" i="1"/>
  <c r="DC79" i="1"/>
  <c r="DD79" i="1"/>
  <c r="DE79" i="1"/>
  <c r="DF79" i="1"/>
  <c r="CW78" i="1"/>
  <c r="CX78" i="1"/>
  <c r="CY78" i="1"/>
  <c r="CZ78" i="1"/>
  <c r="DA78" i="1"/>
  <c r="DB78" i="1"/>
  <c r="DC78" i="1"/>
  <c r="DD78" i="1"/>
  <c r="DE78" i="1"/>
  <c r="DF78" i="1"/>
  <c r="CW77" i="1"/>
  <c r="CX77" i="1"/>
  <c r="CY77" i="1"/>
  <c r="CZ77" i="1"/>
  <c r="DA77" i="1"/>
  <c r="DB77" i="1"/>
  <c r="DC77" i="1"/>
  <c r="DD77" i="1"/>
  <c r="DE77" i="1"/>
  <c r="DF77" i="1"/>
  <c r="CW76" i="1"/>
  <c r="CX76" i="1"/>
  <c r="CY76" i="1"/>
  <c r="CZ76" i="1"/>
  <c r="DA76" i="1"/>
  <c r="DB76" i="1"/>
  <c r="DC76" i="1"/>
  <c r="DD76" i="1"/>
  <c r="DE76" i="1"/>
  <c r="DF76" i="1"/>
  <c r="DH76" i="1"/>
  <c r="CW75" i="1"/>
  <c r="CX75" i="1"/>
  <c r="CY75" i="1"/>
  <c r="CZ75" i="1"/>
  <c r="DA75" i="1"/>
  <c r="DB75" i="1"/>
  <c r="DC75" i="1"/>
  <c r="DD75" i="1"/>
  <c r="DE75" i="1"/>
  <c r="DF75" i="1"/>
  <c r="CW74" i="1"/>
  <c r="CX74" i="1"/>
  <c r="CY74" i="1"/>
  <c r="CZ74" i="1"/>
  <c r="DA74" i="1"/>
  <c r="DB74" i="1"/>
  <c r="DC74" i="1"/>
  <c r="DD74" i="1"/>
  <c r="DE74" i="1"/>
  <c r="DF74" i="1"/>
  <c r="CW73" i="1"/>
  <c r="CX73" i="1"/>
  <c r="CY73" i="1"/>
  <c r="CZ73" i="1"/>
  <c r="DA73" i="1"/>
  <c r="DB73" i="1"/>
  <c r="DC73" i="1"/>
  <c r="DD73" i="1"/>
  <c r="DE73" i="1"/>
  <c r="DF73" i="1"/>
  <c r="DH73" i="1"/>
  <c r="CW72" i="1"/>
  <c r="CX72" i="1"/>
  <c r="CY72" i="1"/>
  <c r="CZ72" i="1"/>
  <c r="DA72" i="1"/>
  <c r="DB72" i="1"/>
  <c r="DC72" i="1"/>
  <c r="DD72" i="1"/>
  <c r="DE72" i="1"/>
  <c r="DF72" i="1"/>
  <c r="DH72" i="1"/>
  <c r="CW70" i="1"/>
  <c r="CX70" i="1"/>
  <c r="CY70" i="1"/>
  <c r="CZ70" i="1"/>
  <c r="DA70" i="1"/>
  <c r="DB70" i="1"/>
  <c r="DC70" i="1"/>
  <c r="DD70" i="1"/>
  <c r="DE70" i="1"/>
  <c r="DF70" i="1"/>
  <c r="CW69" i="1"/>
  <c r="CX69" i="1"/>
  <c r="CY69" i="1"/>
  <c r="CZ69" i="1"/>
  <c r="DA69" i="1"/>
  <c r="DB69" i="1"/>
  <c r="DC69" i="1"/>
  <c r="DD69" i="1"/>
  <c r="DE69" i="1"/>
  <c r="DF69" i="1"/>
  <c r="DH69" i="1"/>
  <c r="CW68" i="1"/>
  <c r="CX68" i="1"/>
  <c r="CY68" i="1"/>
  <c r="CZ68" i="1"/>
  <c r="DA68" i="1"/>
  <c r="DB68" i="1"/>
  <c r="DC68" i="1"/>
  <c r="DD68" i="1"/>
  <c r="DE68" i="1"/>
  <c r="DF68" i="1"/>
  <c r="DH68" i="1"/>
  <c r="CW67" i="1"/>
  <c r="CX67" i="1"/>
  <c r="CY67" i="1"/>
  <c r="CZ67" i="1"/>
  <c r="DA67" i="1"/>
  <c r="DB67" i="1"/>
  <c r="DC67" i="1"/>
  <c r="DD67" i="1"/>
  <c r="DE67" i="1"/>
  <c r="DF67" i="1"/>
  <c r="CW66" i="1"/>
  <c r="CX66" i="1"/>
  <c r="CY66" i="1"/>
  <c r="CZ66" i="1"/>
  <c r="DA66" i="1"/>
  <c r="DB66" i="1"/>
  <c r="DC66" i="1"/>
  <c r="DD66" i="1"/>
  <c r="DE66" i="1"/>
  <c r="DF66" i="1"/>
  <c r="CW65" i="1"/>
  <c r="CX65" i="1"/>
  <c r="CY65" i="1"/>
  <c r="CZ65" i="1"/>
  <c r="DA65" i="1"/>
  <c r="DB65" i="1"/>
  <c r="DC65" i="1"/>
  <c r="DD65" i="1"/>
  <c r="DE65" i="1"/>
  <c r="DF65" i="1"/>
  <c r="DH65" i="1"/>
  <c r="CW62" i="1"/>
  <c r="CX62" i="1"/>
  <c r="CY62" i="1"/>
  <c r="CZ62" i="1"/>
  <c r="DA62" i="1"/>
  <c r="DB62" i="1"/>
  <c r="DC62" i="1"/>
  <c r="DD62" i="1"/>
  <c r="DE62" i="1"/>
  <c r="DF62" i="1"/>
  <c r="CW61" i="1"/>
  <c r="CX61" i="1"/>
  <c r="CY61" i="1"/>
  <c r="CZ61" i="1"/>
  <c r="DA61" i="1"/>
  <c r="DB61" i="1"/>
  <c r="DC61" i="1"/>
  <c r="DD61" i="1"/>
  <c r="DE61" i="1"/>
  <c r="DF61" i="1"/>
  <c r="DH61" i="1"/>
  <c r="CW60" i="1"/>
  <c r="CX60" i="1"/>
  <c r="CY60" i="1"/>
  <c r="CZ60" i="1"/>
  <c r="DA60" i="1"/>
  <c r="DB60" i="1"/>
  <c r="DC60" i="1"/>
  <c r="DD60" i="1"/>
  <c r="DE60" i="1"/>
  <c r="DF60" i="1"/>
  <c r="DH60" i="1"/>
  <c r="CW59" i="1"/>
  <c r="CX59" i="1"/>
  <c r="CY59" i="1"/>
  <c r="CZ59" i="1"/>
  <c r="DA59" i="1"/>
  <c r="DB59" i="1"/>
  <c r="DC59" i="1"/>
  <c r="DD59" i="1"/>
  <c r="DE59" i="1"/>
  <c r="DF59" i="1"/>
  <c r="CW58" i="1"/>
  <c r="CX58" i="1"/>
  <c r="CY58" i="1"/>
  <c r="CZ58" i="1"/>
  <c r="DA58" i="1"/>
  <c r="DB58" i="1"/>
  <c r="DC58" i="1"/>
  <c r="DD58" i="1"/>
  <c r="DE58" i="1"/>
  <c r="DF58" i="1"/>
  <c r="CW57" i="1"/>
  <c r="CX57" i="1"/>
  <c r="CY57" i="1"/>
  <c r="CZ57" i="1"/>
  <c r="DA57" i="1"/>
  <c r="DB57" i="1"/>
  <c r="DC57" i="1"/>
  <c r="DD57" i="1"/>
  <c r="DE57" i="1"/>
  <c r="DF57" i="1"/>
  <c r="DH57" i="1"/>
  <c r="CW56" i="1"/>
  <c r="CX56" i="1"/>
  <c r="CY56" i="1"/>
  <c r="CZ56" i="1"/>
  <c r="DA56" i="1"/>
  <c r="DB56" i="1"/>
  <c r="DC56" i="1"/>
  <c r="DD56" i="1"/>
  <c r="DE56" i="1"/>
  <c r="DF56" i="1"/>
  <c r="CW55" i="1"/>
  <c r="CX55" i="1"/>
  <c r="CY55" i="1"/>
  <c r="CZ55" i="1"/>
  <c r="DA55" i="1"/>
  <c r="DB55" i="1"/>
  <c r="DC55" i="1"/>
  <c r="DD55" i="1"/>
  <c r="DE55" i="1"/>
  <c r="DF55" i="1"/>
  <c r="CW54" i="1"/>
  <c r="CX54" i="1"/>
  <c r="CY54" i="1"/>
  <c r="CZ54" i="1"/>
  <c r="DA54" i="1"/>
  <c r="DB54" i="1"/>
  <c r="DC54" i="1"/>
  <c r="DD54" i="1"/>
  <c r="DE54" i="1"/>
  <c r="DF54" i="1"/>
  <c r="CW53" i="1"/>
  <c r="CX53" i="1"/>
  <c r="CY53" i="1"/>
  <c r="CZ53" i="1"/>
  <c r="DA53" i="1"/>
  <c r="DB53" i="1"/>
  <c r="DC53" i="1"/>
  <c r="DD53" i="1"/>
  <c r="DE53" i="1"/>
  <c r="DF53" i="1"/>
  <c r="CW52" i="1"/>
  <c r="CX52" i="1"/>
  <c r="CY52" i="1"/>
  <c r="CZ52" i="1"/>
  <c r="DA52" i="1"/>
  <c r="DB52" i="1"/>
  <c r="DC52" i="1"/>
  <c r="DD52" i="1"/>
  <c r="DE52" i="1"/>
  <c r="DF52" i="1"/>
  <c r="DH52" i="1"/>
  <c r="CW51" i="1"/>
  <c r="CX51" i="1"/>
  <c r="CY51" i="1"/>
  <c r="CZ51" i="1"/>
  <c r="DA51" i="1"/>
  <c r="DB51" i="1"/>
  <c r="DC51" i="1"/>
  <c r="DD51" i="1"/>
  <c r="DE51" i="1"/>
  <c r="DF51" i="1"/>
  <c r="CW50" i="1"/>
  <c r="CX50" i="1"/>
  <c r="CY50" i="1"/>
  <c r="CZ50" i="1"/>
  <c r="DA50" i="1"/>
  <c r="DB50" i="1"/>
  <c r="DC50" i="1"/>
  <c r="DD50" i="1"/>
  <c r="DE50" i="1"/>
  <c r="DF50" i="1"/>
  <c r="CW49" i="1"/>
  <c r="CX49" i="1"/>
  <c r="CY49" i="1"/>
  <c r="CZ49" i="1"/>
  <c r="DA49" i="1"/>
  <c r="DB49" i="1"/>
  <c r="DC49" i="1"/>
  <c r="DD49" i="1"/>
  <c r="DE49" i="1"/>
  <c r="DF49" i="1"/>
  <c r="CW48" i="1"/>
  <c r="CX48" i="1"/>
  <c r="CY48" i="1"/>
  <c r="CZ48" i="1"/>
  <c r="DA48" i="1"/>
  <c r="DB48" i="1"/>
  <c r="DC48" i="1"/>
  <c r="DD48" i="1"/>
  <c r="DE48" i="1"/>
  <c r="DF48" i="1"/>
  <c r="CW47" i="1"/>
  <c r="CX47" i="1"/>
  <c r="CY47" i="1"/>
  <c r="CZ47" i="1"/>
  <c r="DA47" i="1"/>
  <c r="DB47" i="1"/>
  <c r="DC47" i="1"/>
  <c r="DD47" i="1"/>
  <c r="DE47" i="1"/>
  <c r="DF47" i="1"/>
  <c r="CW46" i="1"/>
  <c r="CX46" i="1"/>
  <c r="CY46" i="1"/>
  <c r="CZ46" i="1"/>
  <c r="DA46" i="1"/>
  <c r="DB46" i="1"/>
  <c r="DC46" i="1"/>
  <c r="DD46" i="1"/>
  <c r="DE46" i="1"/>
  <c r="DF46" i="1"/>
  <c r="CW45" i="1"/>
  <c r="CX45" i="1"/>
  <c r="CY45" i="1"/>
  <c r="CZ45" i="1"/>
  <c r="DA45" i="1"/>
  <c r="DB45" i="1"/>
  <c r="DC45" i="1"/>
  <c r="DD45" i="1"/>
  <c r="DE45" i="1"/>
  <c r="DF45" i="1"/>
  <c r="DH45" i="1"/>
  <c r="CW43" i="1"/>
  <c r="CX43" i="1"/>
  <c r="CY43" i="1"/>
  <c r="CZ43" i="1"/>
  <c r="DA43" i="1"/>
  <c r="DB43" i="1"/>
  <c r="DC43" i="1"/>
  <c r="DD43" i="1"/>
  <c r="DE43" i="1"/>
  <c r="DF43" i="1"/>
  <c r="CW41" i="1"/>
  <c r="CX41" i="1"/>
  <c r="CY41" i="1"/>
  <c r="CZ41" i="1"/>
  <c r="DA41" i="1"/>
  <c r="DB41" i="1"/>
  <c r="DC41" i="1"/>
  <c r="DD41" i="1"/>
  <c r="DE41" i="1"/>
  <c r="DF41" i="1"/>
  <c r="DH41" i="1"/>
  <c r="CW40" i="1"/>
  <c r="CX40" i="1"/>
  <c r="CY40" i="1"/>
  <c r="CZ40" i="1"/>
  <c r="DA40" i="1"/>
  <c r="DB40" i="1"/>
  <c r="DC40" i="1"/>
  <c r="DD40" i="1"/>
  <c r="DE40" i="1"/>
  <c r="DF40" i="1"/>
  <c r="CW39" i="1"/>
  <c r="CX39" i="1"/>
  <c r="CY39" i="1"/>
  <c r="CZ39" i="1"/>
  <c r="DA39" i="1"/>
  <c r="DB39" i="1"/>
  <c r="DC39" i="1"/>
  <c r="DD39" i="1"/>
  <c r="DE39" i="1"/>
  <c r="DF39" i="1"/>
  <c r="CW38" i="1"/>
  <c r="CX38" i="1"/>
  <c r="CY38" i="1"/>
  <c r="CZ38" i="1"/>
  <c r="DA38" i="1"/>
  <c r="DB38" i="1"/>
  <c r="DC38" i="1"/>
  <c r="DD38" i="1"/>
  <c r="DE38" i="1"/>
  <c r="DF38" i="1"/>
  <c r="F37" i="1"/>
  <c r="CW36" i="1"/>
  <c r="CX36" i="1"/>
  <c r="CY36" i="1"/>
  <c r="CZ36" i="1"/>
  <c r="DA36" i="1"/>
  <c r="DB36" i="1"/>
  <c r="DC36" i="1"/>
  <c r="DD36" i="1"/>
  <c r="DE36" i="1"/>
  <c r="DF36" i="1"/>
  <c r="DH36" i="1"/>
  <c r="CW35" i="1"/>
  <c r="CX35" i="1"/>
  <c r="CY35" i="1"/>
  <c r="CZ35" i="1"/>
  <c r="DA35" i="1"/>
  <c r="DB35" i="1"/>
  <c r="DC35" i="1"/>
  <c r="DD35" i="1"/>
  <c r="DE35" i="1"/>
  <c r="DF35" i="1"/>
  <c r="CW34" i="1"/>
  <c r="CX34" i="1"/>
  <c r="CY34" i="1"/>
  <c r="CZ34" i="1"/>
  <c r="DA34" i="1"/>
  <c r="DB34" i="1"/>
  <c r="DC34" i="1"/>
  <c r="DD34" i="1"/>
  <c r="DE34" i="1"/>
  <c r="DF34" i="1"/>
  <c r="CW33" i="1"/>
  <c r="CX33" i="1"/>
  <c r="CY33" i="1"/>
  <c r="CZ33" i="1"/>
  <c r="DA33" i="1"/>
  <c r="DB33" i="1"/>
  <c r="DC33" i="1"/>
  <c r="DD33" i="1"/>
  <c r="DE33" i="1"/>
  <c r="DF33" i="1"/>
  <c r="DH33" i="1"/>
  <c r="CW32" i="1"/>
  <c r="CX32" i="1"/>
  <c r="CY32" i="1"/>
  <c r="CZ32" i="1"/>
  <c r="DA32" i="1"/>
  <c r="DB32" i="1"/>
  <c r="DC32" i="1"/>
  <c r="DD32" i="1"/>
  <c r="DE32" i="1"/>
  <c r="DF32" i="1"/>
  <c r="DH32" i="1"/>
  <c r="CW31" i="1"/>
  <c r="CX31" i="1"/>
  <c r="CY31" i="1"/>
  <c r="CZ31" i="1"/>
  <c r="DA31" i="1"/>
  <c r="DB31" i="1"/>
  <c r="DC31" i="1"/>
  <c r="DD31" i="1"/>
  <c r="DE31" i="1"/>
  <c r="DF31" i="1"/>
  <c r="CW30" i="1"/>
  <c r="CX30" i="1"/>
  <c r="CY30" i="1"/>
  <c r="CZ30" i="1"/>
  <c r="DA30" i="1"/>
  <c r="DB30" i="1"/>
  <c r="DC30" i="1"/>
  <c r="DD30" i="1"/>
  <c r="DE30" i="1"/>
  <c r="DF30" i="1"/>
  <c r="CW29" i="1"/>
  <c r="CX29" i="1"/>
  <c r="CY29" i="1"/>
  <c r="CZ29" i="1"/>
  <c r="DA29" i="1"/>
  <c r="DB29" i="1"/>
  <c r="DC29" i="1"/>
  <c r="DD29" i="1"/>
  <c r="DE29" i="1"/>
  <c r="DF29" i="1"/>
  <c r="CW28" i="1"/>
  <c r="CX28" i="1"/>
  <c r="CY28" i="1"/>
  <c r="CZ28" i="1"/>
  <c r="DA28" i="1"/>
  <c r="DB28" i="1"/>
  <c r="DC28" i="1"/>
  <c r="DD28" i="1"/>
  <c r="DE28" i="1"/>
  <c r="DF28" i="1"/>
  <c r="CW27" i="1"/>
  <c r="CX27" i="1"/>
  <c r="CY27" i="1"/>
  <c r="CZ27" i="1"/>
  <c r="DA27" i="1"/>
  <c r="DB27" i="1"/>
  <c r="DC27" i="1"/>
  <c r="DD27" i="1"/>
  <c r="DE27" i="1"/>
  <c r="DF27" i="1"/>
  <c r="CW26" i="1"/>
  <c r="CX26" i="1"/>
  <c r="CY26" i="1"/>
  <c r="CZ26" i="1"/>
  <c r="DA26" i="1"/>
  <c r="DB26" i="1"/>
  <c r="DC26" i="1"/>
  <c r="DD26" i="1"/>
  <c r="DE26" i="1"/>
  <c r="DF26" i="1"/>
  <c r="CW25" i="1"/>
  <c r="CX25" i="1"/>
  <c r="CY25" i="1"/>
  <c r="CZ25" i="1"/>
  <c r="DA25" i="1"/>
  <c r="DB25" i="1"/>
  <c r="DC25" i="1"/>
  <c r="DD25" i="1"/>
  <c r="DE25" i="1"/>
  <c r="DF25" i="1"/>
  <c r="CW24" i="1"/>
  <c r="CX24" i="1"/>
  <c r="CY24" i="1"/>
  <c r="CZ24" i="1"/>
  <c r="DA24" i="1"/>
  <c r="DB24" i="1"/>
  <c r="DC24" i="1"/>
  <c r="DD24" i="1"/>
  <c r="DE24" i="1"/>
  <c r="DF24" i="1"/>
  <c r="CW23" i="1"/>
  <c r="CX23" i="1"/>
  <c r="CY23" i="1"/>
  <c r="CZ23" i="1"/>
  <c r="DA23" i="1"/>
  <c r="DB23" i="1"/>
  <c r="DC23" i="1"/>
  <c r="DD23" i="1"/>
  <c r="DE23" i="1"/>
  <c r="DF23" i="1"/>
  <c r="CW22" i="1"/>
  <c r="CX22" i="1"/>
  <c r="CY22" i="1"/>
  <c r="CZ22" i="1"/>
  <c r="DA22" i="1"/>
  <c r="DB22" i="1"/>
  <c r="DC22" i="1"/>
  <c r="DD22" i="1"/>
  <c r="DE22" i="1"/>
  <c r="DF22" i="1"/>
  <c r="F21" i="1"/>
  <c r="CW20" i="1"/>
  <c r="CX20" i="1"/>
  <c r="CY20" i="1"/>
  <c r="CZ20" i="1"/>
  <c r="DA20" i="1"/>
  <c r="DB20" i="1"/>
  <c r="DC20" i="1"/>
  <c r="DD20" i="1"/>
  <c r="DE20" i="1"/>
  <c r="DF20" i="1"/>
  <c r="DH20" i="1"/>
  <c r="CW18" i="1"/>
  <c r="CX18" i="1"/>
  <c r="CY18" i="1"/>
  <c r="CZ18" i="1"/>
  <c r="DA18" i="1"/>
  <c r="DB18" i="1"/>
  <c r="DC18" i="1"/>
  <c r="DD18" i="1"/>
  <c r="DE18" i="1"/>
  <c r="DF18" i="1"/>
  <c r="CW17" i="1"/>
  <c r="CX17" i="1"/>
  <c r="CY17" i="1"/>
  <c r="CZ17" i="1"/>
  <c r="DA17" i="1"/>
  <c r="DB17" i="1"/>
  <c r="DC17" i="1"/>
  <c r="DD17" i="1"/>
  <c r="DE17" i="1"/>
  <c r="DF17" i="1"/>
  <c r="CW16" i="1"/>
  <c r="CX16" i="1"/>
  <c r="CY16" i="1"/>
  <c r="CZ16" i="1"/>
  <c r="DA16" i="1"/>
  <c r="DB16" i="1"/>
  <c r="DC16" i="1"/>
  <c r="DD16" i="1"/>
  <c r="DE16" i="1"/>
  <c r="DF16" i="1"/>
  <c r="DH16" i="1"/>
  <c r="CW15" i="1"/>
  <c r="CX15" i="1"/>
  <c r="CY15" i="1"/>
  <c r="CZ15" i="1"/>
  <c r="DA15" i="1"/>
  <c r="DB15" i="1"/>
  <c r="DC15" i="1"/>
  <c r="DD15" i="1"/>
  <c r="DE15" i="1"/>
  <c r="DF15" i="1"/>
  <c r="CW14" i="1"/>
  <c r="CX14" i="1"/>
  <c r="CY14" i="1"/>
  <c r="CZ14" i="1"/>
  <c r="DA14" i="1"/>
  <c r="DB14" i="1"/>
  <c r="DC14" i="1"/>
  <c r="DD14" i="1"/>
  <c r="DE14" i="1"/>
  <c r="DF14" i="1"/>
  <c r="CW13" i="1"/>
  <c r="CX13" i="1"/>
  <c r="CY13" i="1"/>
  <c r="CZ13" i="1"/>
  <c r="DA13" i="1"/>
  <c r="DB13" i="1"/>
  <c r="DC13" i="1"/>
  <c r="DD13" i="1"/>
  <c r="DE13" i="1"/>
  <c r="DF13" i="1"/>
  <c r="DH13" i="1"/>
  <c r="CW11" i="1"/>
  <c r="CX11" i="1"/>
  <c r="CY11" i="1"/>
  <c r="CZ11" i="1"/>
  <c r="DA11" i="1"/>
  <c r="DB11" i="1"/>
  <c r="DC11" i="1"/>
  <c r="DD11" i="1"/>
  <c r="DE11" i="1"/>
  <c r="DF11" i="1"/>
  <c r="CW9" i="1"/>
  <c r="CX9" i="1"/>
  <c r="CY9" i="1"/>
  <c r="CZ9" i="1"/>
  <c r="DA9" i="1"/>
  <c r="DB9" i="1"/>
  <c r="DC9" i="1"/>
  <c r="DD9" i="1"/>
  <c r="DE9" i="1"/>
  <c r="DF9" i="1"/>
  <c r="CW8" i="1"/>
  <c r="CX8" i="1"/>
  <c r="CY8" i="1"/>
  <c r="CZ8" i="1"/>
  <c r="DA8" i="1"/>
  <c r="DB8" i="1"/>
  <c r="DC8" i="1"/>
  <c r="DD8" i="1"/>
  <c r="DE8" i="1"/>
  <c r="DF8" i="1"/>
  <c r="DH173" i="1"/>
  <c r="DH148" i="1"/>
  <c r="DH142" i="1"/>
  <c r="DH137" i="1"/>
  <c r="DH133" i="1"/>
  <c r="DH131" i="1"/>
  <c r="DH129" i="1"/>
  <c r="DH127" i="1"/>
  <c r="DH125" i="1"/>
  <c r="DH123" i="1"/>
  <c r="DH121" i="1"/>
  <c r="DH119" i="1"/>
  <c r="DH116" i="1"/>
  <c r="DH114" i="1"/>
  <c r="DH105" i="1"/>
  <c r="DH101" i="1"/>
  <c r="DE98" i="1"/>
  <c r="DD98" i="1"/>
  <c r="DC98" i="1"/>
  <c r="DB98" i="1"/>
  <c r="DA98" i="1"/>
  <c r="DA64" i="1"/>
  <c r="DA83" i="1"/>
  <c r="DA86" i="1"/>
  <c r="DA91" i="1"/>
  <c r="DA93" i="1"/>
  <c r="DA97" i="1"/>
  <c r="DA108" i="1"/>
  <c r="CZ98" i="1"/>
  <c r="CZ64" i="1"/>
  <c r="CZ83" i="1"/>
  <c r="CZ86" i="1"/>
  <c r="CZ91" i="1"/>
  <c r="CZ93" i="1"/>
  <c r="CZ97" i="1"/>
  <c r="CZ108" i="1"/>
  <c r="CY98" i="1"/>
  <c r="CX98" i="1"/>
  <c r="CW98" i="1"/>
  <c r="CW64" i="1"/>
  <c r="CW83" i="1"/>
  <c r="CW86" i="1"/>
  <c r="CW91" i="1"/>
  <c r="CW93" i="1"/>
  <c r="CW97" i="1"/>
  <c r="CW108" i="1"/>
  <c r="C4" i="3"/>
  <c r="DE97" i="1"/>
  <c r="DD97" i="1"/>
  <c r="DC97" i="1"/>
  <c r="DB97" i="1"/>
  <c r="CY97" i="1"/>
  <c r="CY64" i="1"/>
  <c r="CY83" i="1"/>
  <c r="CY86" i="1"/>
  <c r="CY91" i="1"/>
  <c r="CY93" i="1"/>
  <c r="CY108" i="1"/>
  <c r="CX97" i="1"/>
  <c r="DH95" i="1"/>
  <c r="DE93" i="1"/>
  <c r="DD93" i="1"/>
  <c r="DC93" i="1"/>
  <c r="DB93" i="1"/>
  <c r="CX93" i="1"/>
  <c r="DE91" i="1"/>
  <c r="DD91" i="1"/>
  <c r="DC91" i="1"/>
  <c r="DB91" i="1"/>
  <c r="CX91" i="1"/>
  <c r="DF91" i="1"/>
  <c r="DH89" i="1"/>
  <c r="DE86" i="1"/>
  <c r="DD86" i="1"/>
  <c r="DC86" i="1"/>
  <c r="DB86" i="1"/>
  <c r="CX86" i="1"/>
  <c r="DF86" i="1"/>
  <c r="DH85" i="1"/>
  <c r="DE83" i="1"/>
  <c r="DE64" i="1"/>
  <c r="DE108" i="1"/>
  <c r="DE189" i="1"/>
  <c r="DD83" i="1"/>
  <c r="DC83" i="1"/>
  <c r="DB83" i="1"/>
  <c r="CX83" i="1"/>
  <c r="DH81" i="1"/>
  <c r="DH78" i="1"/>
  <c r="DH74" i="1"/>
  <c r="DH70" i="1"/>
  <c r="DH66" i="1"/>
  <c r="DD64" i="1"/>
  <c r="DC64" i="1"/>
  <c r="DB64" i="1"/>
  <c r="DB108" i="1"/>
  <c r="CX64" i="1"/>
  <c r="DF64" i="1"/>
  <c r="DH58" i="1"/>
  <c r="DH56" i="1"/>
  <c r="DH54" i="1"/>
  <c r="DH50" i="1"/>
  <c r="DH48" i="1"/>
  <c r="DH46" i="1"/>
  <c r="DH40" i="1"/>
  <c r="DH34" i="1"/>
  <c r="DH30" i="1"/>
  <c r="DH28" i="1"/>
  <c r="DH26" i="1"/>
  <c r="DH22" i="1"/>
  <c r="DH18" i="1"/>
  <c r="DH14" i="1"/>
  <c r="F5" i="1"/>
  <c r="DF5" i="1"/>
  <c r="DH5" i="1"/>
  <c r="CW2" i="1"/>
  <c r="G5" i="1"/>
  <c r="CS5" i="1"/>
  <c r="CS180" i="1"/>
  <c r="CU180" i="1"/>
  <c r="CS178" i="1"/>
  <c r="CU178" i="1"/>
  <c r="CS177" i="1"/>
  <c r="CU177" i="1"/>
  <c r="CS175" i="1"/>
  <c r="CU175" i="1"/>
  <c r="CS174" i="1"/>
  <c r="CU174" i="1"/>
  <c r="CS173" i="1"/>
  <c r="CU173" i="1"/>
  <c r="CS171" i="1"/>
  <c r="CU171" i="1"/>
  <c r="CS170" i="1"/>
  <c r="CU170" i="1"/>
  <c r="CS169" i="1"/>
  <c r="CU169" i="1"/>
  <c r="CS167" i="1"/>
  <c r="CU167" i="1"/>
  <c r="CS166" i="1"/>
  <c r="CU166" i="1"/>
  <c r="CS162" i="1"/>
  <c r="CU162" i="1"/>
  <c r="CS159" i="1"/>
  <c r="CU159" i="1"/>
  <c r="CS157" i="1"/>
  <c r="CU157" i="1"/>
  <c r="CS148" i="1"/>
  <c r="BV148" i="1"/>
  <c r="CU148" i="1"/>
  <c r="CS147" i="1"/>
  <c r="BV147" i="1"/>
  <c r="CU147" i="1"/>
  <c r="CS145" i="1"/>
  <c r="BV145" i="1"/>
  <c r="CU145" i="1"/>
  <c r="CS144" i="1"/>
  <c r="BV144" i="1"/>
  <c r="CU144" i="1"/>
  <c r="CS143" i="1"/>
  <c r="BV143" i="1"/>
  <c r="CU143" i="1"/>
  <c r="CS141" i="1"/>
  <c r="BV141" i="1"/>
  <c r="CU141" i="1"/>
  <c r="CS138" i="1"/>
  <c r="BV138" i="1"/>
  <c r="CU138" i="1"/>
  <c r="CS137" i="1"/>
  <c r="BV137" i="1"/>
  <c r="CU137" i="1"/>
  <c r="CS134" i="1"/>
  <c r="BV134" i="1"/>
  <c r="CU134" i="1"/>
  <c r="CS133" i="1"/>
  <c r="BV133" i="1"/>
  <c r="CU133" i="1"/>
  <c r="CS132" i="1"/>
  <c r="BV132" i="1"/>
  <c r="CU132" i="1"/>
  <c r="CS129" i="1"/>
  <c r="BV129" i="1"/>
  <c r="CU129" i="1"/>
  <c r="CS128" i="1"/>
  <c r="BV128" i="1"/>
  <c r="CU128" i="1"/>
  <c r="CS126" i="1"/>
  <c r="BV126" i="1"/>
  <c r="CU126" i="1"/>
  <c r="CS124" i="1"/>
  <c r="BV124" i="1"/>
  <c r="CU124" i="1"/>
  <c r="CS122" i="1"/>
  <c r="BV122" i="1"/>
  <c r="CU122" i="1"/>
  <c r="CS121" i="1"/>
  <c r="BV121" i="1"/>
  <c r="CU121" i="1"/>
  <c r="CS118" i="1"/>
  <c r="BV118" i="1"/>
  <c r="CU118" i="1"/>
  <c r="CS116" i="1"/>
  <c r="BV116" i="1"/>
  <c r="CU116" i="1"/>
  <c r="CS115" i="1"/>
  <c r="BV115" i="1"/>
  <c r="CU115" i="1"/>
  <c r="CR107" i="1"/>
  <c r="CQ107" i="1"/>
  <c r="CP107" i="1"/>
  <c r="CO107" i="1"/>
  <c r="CN107" i="1"/>
  <c r="CM107" i="1"/>
  <c r="CL107" i="1"/>
  <c r="CK107" i="1"/>
  <c r="CJ107" i="1"/>
  <c r="CS107" i="1"/>
  <c r="BV107" i="1"/>
  <c r="CU107" i="1"/>
  <c r="CR106" i="1"/>
  <c r="CQ106" i="1"/>
  <c r="CP106" i="1"/>
  <c r="CO106" i="1"/>
  <c r="CN106" i="1"/>
  <c r="CM106" i="1"/>
  <c r="CL106" i="1"/>
  <c r="CK106" i="1"/>
  <c r="CJ106" i="1"/>
  <c r="CR105" i="1"/>
  <c r="CQ105" i="1"/>
  <c r="CP105" i="1"/>
  <c r="CO105" i="1"/>
  <c r="CN105" i="1"/>
  <c r="CM105" i="1"/>
  <c r="CL105" i="1"/>
  <c r="CK105" i="1"/>
  <c r="CJ105" i="1"/>
  <c r="CR104" i="1"/>
  <c r="CQ104" i="1"/>
  <c r="CP104" i="1"/>
  <c r="CO104" i="1"/>
  <c r="CN104" i="1"/>
  <c r="CM104" i="1"/>
  <c r="CL104" i="1"/>
  <c r="CK104" i="1"/>
  <c r="CJ104" i="1"/>
  <c r="CR103" i="1"/>
  <c r="CQ103" i="1"/>
  <c r="CP103" i="1"/>
  <c r="CO103" i="1"/>
  <c r="CN103" i="1"/>
  <c r="CM103" i="1"/>
  <c r="CL103" i="1"/>
  <c r="CK103" i="1"/>
  <c r="CJ103" i="1"/>
  <c r="CS103" i="1"/>
  <c r="BV103" i="1"/>
  <c r="CU103" i="1"/>
  <c r="CR102" i="1"/>
  <c r="CQ102" i="1"/>
  <c r="CP102" i="1"/>
  <c r="CO102" i="1"/>
  <c r="CN102" i="1"/>
  <c r="CM102" i="1"/>
  <c r="CL102" i="1"/>
  <c r="CK102" i="1"/>
  <c r="CJ102" i="1"/>
  <c r="CS102" i="1"/>
  <c r="BV102" i="1"/>
  <c r="CU102" i="1"/>
  <c r="CR101" i="1"/>
  <c r="CQ101" i="1"/>
  <c r="CP101" i="1"/>
  <c r="CO101" i="1"/>
  <c r="CN101" i="1"/>
  <c r="CM101" i="1"/>
  <c r="CL101" i="1"/>
  <c r="CK101" i="1"/>
  <c r="CJ101" i="1"/>
  <c r="CR100" i="1"/>
  <c r="CQ100" i="1"/>
  <c r="CP100" i="1"/>
  <c r="CO100" i="1"/>
  <c r="CN100" i="1"/>
  <c r="CM100" i="1"/>
  <c r="CL100" i="1"/>
  <c r="CK100" i="1"/>
  <c r="CJ100" i="1"/>
  <c r="CS100" i="1"/>
  <c r="BV100" i="1"/>
  <c r="CU100" i="1"/>
  <c r="CR99" i="1"/>
  <c r="CQ99" i="1"/>
  <c r="CP99" i="1"/>
  <c r="CO99" i="1"/>
  <c r="CN99" i="1"/>
  <c r="CM99" i="1"/>
  <c r="CL99" i="1"/>
  <c r="CK99" i="1"/>
  <c r="CJ99" i="1"/>
  <c r="CS99" i="1"/>
  <c r="BV99" i="1"/>
  <c r="CU99" i="1"/>
  <c r="CR98" i="1"/>
  <c r="CQ98" i="1"/>
  <c r="CP98" i="1"/>
  <c r="CO98" i="1"/>
  <c r="CN98" i="1"/>
  <c r="CM98" i="1"/>
  <c r="CL98" i="1"/>
  <c r="CK98" i="1"/>
  <c r="CJ98" i="1"/>
  <c r="CS98" i="1"/>
  <c r="BV98" i="1"/>
  <c r="CU98" i="1"/>
  <c r="CR97" i="1"/>
  <c r="CQ97" i="1"/>
  <c r="CP97" i="1"/>
  <c r="CO97" i="1"/>
  <c r="CN97" i="1"/>
  <c r="CM97" i="1"/>
  <c r="CL97" i="1"/>
  <c r="CK97" i="1"/>
  <c r="CJ97" i="1"/>
  <c r="CR96" i="1"/>
  <c r="CQ96" i="1"/>
  <c r="CP96" i="1"/>
  <c r="CO96" i="1"/>
  <c r="CN96" i="1"/>
  <c r="CM96" i="1"/>
  <c r="CL96" i="1"/>
  <c r="CK96" i="1"/>
  <c r="CJ96" i="1"/>
  <c r="CR95" i="1"/>
  <c r="CQ95" i="1"/>
  <c r="CP95" i="1"/>
  <c r="CO95" i="1"/>
  <c r="CN95" i="1"/>
  <c r="CM95" i="1"/>
  <c r="CL95" i="1"/>
  <c r="CK95" i="1"/>
  <c r="CJ95" i="1"/>
  <c r="CR94" i="1"/>
  <c r="CQ94" i="1"/>
  <c r="CP94" i="1"/>
  <c r="CO94" i="1"/>
  <c r="CN94" i="1"/>
  <c r="CM94" i="1"/>
  <c r="CL94" i="1"/>
  <c r="CK94" i="1"/>
  <c r="CJ94" i="1"/>
  <c r="CR93" i="1"/>
  <c r="CQ93" i="1"/>
  <c r="CP93" i="1"/>
  <c r="CO93" i="1"/>
  <c r="CN93" i="1"/>
  <c r="CM93" i="1"/>
  <c r="CL93" i="1"/>
  <c r="CJ93" i="1"/>
  <c r="CK93" i="1"/>
  <c r="CS93" i="1"/>
  <c r="BV93" i="1"/>
  <c r="CU93" i="1"/>
  <c r="CR92" i="1"/>
  <c r="CQ92" i="1"/>
  <c r="CP92" i="1"/>
  <c r="CO92" i="1"/>
  <c r="CN92" i="1"/>
  <c r="CM92" i="1"/>
  <c r="CL92" i="1"/>
  <c r="CK92" i="1"/>
  <c r="CJ92" i="1"/>
  <c r="CR91" i="1"/>
  <c r="CQ91" i="1"/>
  <c r="CP91" i="1"/>
  <c r="CO91" i="1"/>
  <c r="CN91" i="1"/>
  <c r="CM91" i="1"/>
  <c r="CL91" i="1"/>
  <c r="CK91" i="1"/>
  <c r="CJ91" i="1"/>
  <c r="CR90" i="1"/>
  <c r="CQ90" i="1"/>
  <c r="CP90" i="1"/>
  <c r="CO90" i="1"/>
  <c r="CN90" i="1"/>
  <c r="CM90" i="1"/>
  <c r="CL90" i="1"/>
  <c r="CK90" i="1"/>
  <c r="CJ90" i="1"/>
  <c r="CS90" i="1"/>
  <c r="BV90" i="1"/>
  <c r="CU90" i="1"/>
  <c r="CR89" i="1"/>
  <c r="CQ89" i="1"/>
  <c r="CP89" i="1"/>
  <c r="CO89" i="1"/>
  <c r="CN89" i="1"/>
  <c r="CM89" i="1"/>
  <c r="CL89" i="1"/>
  <c r="CK89" i="1"/>
  <c r="CJ89" i="1"/>
  <c r="CR88" i="1"/>
  <c r="CQ88" i="1"/>
  <c r="CP88" i="1"/>
  <c r="CO88" i="1"/>
  <c r="CN88" i="1"/>
  <c r="CM88" i="1"/>
  <c r="CL88" i="1"/>
  <c r="CK88" i="1"/>
  <c r="CJ88" i="1"/>
  <c r="CR87" i="1"/>
  <c r="CQ87" i="1"/>
  <c r="CP87" i="1"/>
  <c r="CO87" i="1"/>
  <c r="CN87" i="1"/>
  <c r="CM87" i="1"/>
  <c r="CL87" i="1"/>
  <c r="CK87" i="1"/>
  <c r="CJ87" i="1"/>
  <c r="CR86" i="1"/>
  <c r="CQ86" i="1"/>
  <c r="CP86" i="1"/>
  <c r="CO86" i="1"/>
  <c r="CN86" i="1"/>
  <c r="CM86" i="1"/>
  <c r="CL86" i="1"/>
  <c r="CK86" i="1"/>
  <c r="CJ86" i="1"/>
  <c r="CR85" i="1"/>
  <c r="CQ85" i="1"/>
  <c r="CP85" i="1"/>
  <c r="CO85" i="1"/>
  <c r="CN85" i="1"/>
  <c r="CM85" i="1"/>
  <c r="CL85" i="1"/>
  <c r="CJ85" i="1"/>
  <c r="CK85" i="1"/>
  <c r="CS85" i="1"/>
  <c r="CR84" i="1"/>
  <c r="CQ84" i="1"/>
  <c r="CP84" i="1"/>
  <c r="CO84" i="1"/>
  <c r="CN84" i="1"/>
  <c r="CM84" i="1"/>
  <c r="CL84" i="1"/>
  <c r="CK84" i="1"/>
  <c r="CJ84" i="1"/>
  <c r="CS84" i="1"/>
  <c r="CR83" i="1"/>
  <c r="CQ83" i="1"/>
  <c r="CP83" i="1"/>
  <c r="CO83" i="1"/>
  <c r="CN83" i="1"/>
  <c r="CM83" i="1"/>
  <c r="CL83" i="1"/>
  <c r="CK83" i="1"/>
  <c r="CJ83" i="1"/>
  <c r="CR82" i="1"/>
  <c r="CQ82" i="1"/>
  <c r="CP82" i="1"/>
  <c r="CO82" i="1"/>
  <c r="CN82" i="1"/>
  <c r="CM82" i="1"/>
  <c r="CL82" i="1"/>
  <c r="CL9" i="1"/>
  <c r="CL8" i="1"/>
  <c r="CL11" i="1"/>
  <c r="CL13" i="1"/>
  <c r="CL14" i="1"/>
  <c r="CL15" i="1"/>
  <c r="CL16" i="1"/>
  <c r="CL17" i="1"/>
  <c r="CL18" i="1"/>
  <c r="CL20" i="1"/>
  <c r="CL22" i="1"/>
  <c r="CL23" i="1"/>
  <c r="CL24" i="1"/>
  <c r="CL26" i="1"/>
  <c r="CL27" i="1"/>
  <c r="CL28" i="1"/>
  <c r="CL29" i="1"/>
  <c r="CL30" i="1"/>
  <c r="CL31" i="1"/>
  <c r="CL32" i="1"/>
  <c r="CL33" i="1"/>
  <c r="CL34" i="1"/>
  <c r="CL35" i="1"/>
  <c r="CL36" i="1"/>
  <c r="CL38" i="1"/>
  <c r="CL39" i="1"/>
  <c r="CL40" i="1"/>
  <c r="CL41" i="1"/>
  <c r="CL43" i="1"/>
  <c r="CL45" i="1"/>
  <c r="CL46" i="1"/>
  <c r="CL47" i="1"/>
  <c r="CL48" i="1"/>
  <c r="CL49" i="1"/>
  <c r="CL50" i="1"/>
  <c r="CL51" i="1"/>
  <c r="CL52" i="1"/>
  <c r="CL53" i="1"/>
  <c r="CL54" i="1"/>
  <c r="CL55" i="1"/>
  <c r="CL56" i="1"/>
  <c r="CL57" i="1"/>
  <c r="CL58" i="1"/>
  <c r="CL59" i="1"/>
  <c r="CL60" i="1"/>
  <c r="CL61" i="1"/>
  <c r="CL62" i="1"/>
  <c r="CL64" i="1"/>
  <c r="CL65" i="1"/>
  <c r="CL66" i="1"/>
  <c r="CL67" i="1"/>
  <c r="CL68" i="1"/>
  <c r="CL69" i="1"/>
  <c r="CL70" i="1"/>
  <c r="CL72" i="1"/>
  <c r="CL73" i="1"/>
  <c r="CL74" i="1"/>
  <c r="CL75" i="1"/>
  <c r="CL76" i="1"/>
  <c r="CL77" i="1"/>
  <c r="CL78" i="1"/>
  <c r="CL79" i="1"/>
  <c r="CL80" i="1"/>
  <c r="CL81" i="1"/>
  <c r="CL25" i="1"/>
  <c r="CL108" i="1"/>
  <c r="CK82" i="1"/>
  <c r="CJ82" i="1"/>
  <c r="CS82" i="1"/>
  <c r="CR81" i="1"/>
  <c r="CQ81" i="1"/>
  <c r="CP81" i="1"/>
  <c r="CO81" i="1"/>
  <c r="CN81" i="1"/>
  <c r="CM81" i="1"/>
  <c r="CK81" i="1"/>
  <c r="CJ81" i="1"/>
  <c r="CR80" i="1"/>
  <c r="CQ80" i="1"/>
  <c r="CP80" i="1"/>
  <c r="CO80" i="1"/>
  <c r="CN80" i="1"/>
  <c r="CM80" i="1"/>
  <c r="CK80" i="1"/>
  <c r="CJ80" i="1"/>
  <c r="CR79" i="1"/>
  <c r="CQ79" i="1"/>
  <c r="CP79" i="1"/>
  <c r="CO79" i="1"/>
  <c r="CN79" i="1"/>
  <c r="CM79" i="1"/>
  <c r="CK79" i="1"/>
  <c r="CJ79" i="1"/>
  <c r="CS79" i="1"/>
  <c r="BV79" i="1"/>
  <c r="CU79" i="1"/>
  <c r="CR78" i="1"/>
  <c r="CQ78" i="1"/>
  <c r="CP78" i="1"/>
  <c r="CO78" i="1"/>
  <c r="CN78" i="1"/>
  <c r="CM78" i="1"/>
  <c r="CJ78" i="1"/>
  <c r="CK78" i="1"/>
  <c r="CS78" i="1"/>
  <c r="BV78" i="1"/>
  <c r="CU78" i="1"/>
  <c r="CR77" i="1"/>
  <c r="CQ77" i="1"/>
  <c r="CP77" i="1"/>
  <c r="CO77" i="1"/>
  <c r="CN77" i="1"/>
  <c r="CM77" i="1"/>
  <c r="CJ77" i="1"/>
  <c r="CK77" i="1"/>
  <c r="CS77" i="1"/>
  <c r="BV77" i="1"/>
  <c r="CU77" i="1"/>
  <c r="CR76" i="1"/>
  <c r="CQ76" i="1"/>
  <c r="CP76" i="1"/>
  <c r="CO76" i="1"/>
  <c r="CN76" i="1"/>
  <c r="CM76" i="1"/>
  <c r="CK76" i="1"/>
  <c r="CJ76" i="1"/>
  <c r="CR75" i="1"/>
  <c r="CQ75" i="1"/>
  <c r="CP75" i="1"/>
  <c r="CO75" i="1"/>
  <c r="CN75" i="1"/>
  <c r="CM75" i="1"/>
  <c r="CK75" i="1"/>
  <c r="CJ75" i="1"/>
  <c r="CR74" i="1"/>
  <c r="CQ74" i="1"/>
  <c r="CP74" i="1"/>
  <c r="CO74" i="1"/>
  <c r="CN74" i="1"/>
  <c r="CM74" i="1"/>
  <c r="CJ74" i="1"/>
  <c r="CK74" i="1"/>
  <c r="CS74" i="1"/>
  <c r="BV74" i="1"/>
  <c r="CU74" i="1"/>
  <c r="CR73" i="1"/>
  <c r="CQ73" i="1"/>
  <c r="CP73" i="1"/>
  <c r="CO73" i="1"/>
  <c r="CN73" i="1"/>
  <c r="CM73" i="1"/>
  <c r="CK73" i="1"/>
  <c r="CJ73" i="1"/>
  <c r="CS73" i="1"/>
  <c r="BV73" i="1"/>
  <c r="CU73" i="1"/>
  <c r="CR72" i="1"/>
  <c r="CQ72" i="1"/>
  <c r="CP72" i="1"/>
  <c r="CO72" i="1"/>
  <c r="CN72" i="1"/>
  <c r="CM72" i="1"/>
  <c r="CK72" i="1"/>
  <c r="CJ72" i="1"/>
  <c r="CR70" i="1"/>
  <c r="CQ70" i="1"/>
  <c r="CP70" i="1"/>
  <c r="CO70" i="1"/>
  <c r="CN70" i="1"/>
  <c r="CM70" i="1"/>
  <c r="CK70" i="1"/>
  <c r="CJ70" i="1"/>
  <c r="CR69" i="1"/>
  <c r="CQ69" i="1"/>
  <c r="CP69" i="1"/>
  <c r="CO69" i="1"/>
  <c r="CN69" i="1"/>
  <c r="CM69" i="1"/>
  <c r="CJ69" i="1"/>
  <c r="CK69" i="1"/>
  <c r="CS69" i="1"/>
  <c r="BV69" i="1"/>
  <c r="CU69" i="1"/>
  <c r="CR68" i="1"/>
  <c r="CQ68" i="1"/>
  <c r="CP68" i="1"/>
  <c r="CO68" i="1"/>
  <c r="CN68" i="1"/>
  <c r="CM68" i="1"/>
  <c r="CK68" i="1"/>
  <c r="CJ68" i="1"/>
  <c r="CS68" i="1"/>
  <c r="BV68" i="1"/>
  <c r="CU68" i="1"/>
  <c r="CR67" i="1"/>
  <c r="CQ67" i="1"/>
  <c r="CP67" i="1"/>
  <c r="CO67" i="1"/>
  <c r="CN67" i="1"/>
  <c r="CM67" i="1"/>
  <c r="CK67" i="1"/>
  <c r="CJ67" i="1"/>
  <c r="CS67" i="1"/>
  <c r="BV67" i="1"/>
  <c r="CU67" i="1"/>
  <c r="CR66" i="1"/>
  <c r="CQ66" i="1"/>
  <c r="CP66" i="1"/>
  <c r="CO66" i="1"/>
  <c r="CN66" i="1"/>
  <c r="CM66" i="1"/>
  <c r="CJ66" i="1"/>
  <c r="CK66" i="1"/>
  <c r="CS66" i="1"/>
  <c r="BV66" i="1"/>
  <c r="CU66" i="1"/>
  <c r="CR65" i="1"/>
  <c r="CQ65" i="1"/>
  <c r="CP65" i="1"/>
  <c r="CO65" i="1"/>
  <c r="CN65" i="1"/>
  <c r="CM65" i="1"/>
  <c r="CK65" i="1"/>
  <c r="CJ65" i="1"/>
  <c r="CS65" i="1"/>
  <c r="BV65" i="1"/>
  <c r="CU65" i="1"/>
  <c r="CR64" i="1"/>
  <c r="CQ64" i="1"/>
  <c r="CP64" i="1"/>
  <c r="CO64" i="1"/>
  <c r="CN64" i="1"/>
  <c r="CM64" i="1"/>
  <c r="CK64" i="1"/>
  <c r="CJ64" i="1"/>
  <c r="CS64" i="1"/>
  <c r="BV64" i="1"/>
  <c r="CU64" i="1"/>
  <c r="CR62" i="1"/>
  <c r="CQ62" i="1"/>
  <c r="CP62" i="1"/>
  <c r="CO62" i="1"/>
  <c r="CN62" i="1"/>
  <c r="G62" i="1"/>
  <c r="CM62" i="1"/>
  <c r="CK62" i="1"/>
  <c r="CJ62" i="1"/>
  <c r="CR61" i="1"/>
  <c r="CQ61" i="1"/>
  <c r="CP61" i="1"/>
  <c r="CO61" i="1"/>
  <c r="CN61" i="1"/>
  <c r="CM61" i="1"/>
  <c r="CJ61" i="1"/>
  <c r="CK61" i="1"/>
  <c r="CS61" i="1"/>
  <c r="BV61" i="1"/>
  <c r="CU61" i="1"/>
  <c r="CR60" i="1"/>
  <c r="CQ60" i="1"/>
  <c r="CP60" i="1"/>
  <c r="CO60" i="1"/>
  <c r="CN60" i="1"/>
  <c r="CM60" i="1"/>
  <c r="CK60" i="1"/>
  <c r="CJ60" i="1"/>
  <c r="CS60" i="1"/>
  <c r="BV60" i="1"/>
  <c r="CU60" i="1"/>
  <c r="CR59" i="1"/>
  <c r="CQ59" i="1"/>
  <c r="CP59" i="1"/>
  <c r="CO59" i="1"/>
  <c r="CN59" i="1"/>
  <c r="CM59" i="1"/>
  <c r="CK59" i="1"/>
  <c r="CJ59" i="1"/>
  <c r="CS59" i="1"/>
  <c r="BV59" i="1"/>
  <c r="CU59" i="1"/>
  <c r="CR58" i="1"/>
  <c r="CQ58" i="1"/>
  <c r="CP58" i="1"/>
  <c r="CO58" i="1"/>
  <c r="CN58" i="1"/>
  <c r="CM58" i="1"/>
  <c r="CJ58" i="1"/>
  <c r="CK58" i="1"/>
  <c r="CS58" i="1"/>
  <c r="BV58" i="1"/>
  <c r="CU58" i="1"/>
  <c r="CR57" i="1"/>
  <c r="CQ57" i="1"/>
  <c r="CP57" i="1"/>
  <c r="CO57" i="1"/>
  <c r="CN57" i="1"/>
  <c r="CM57" i="1"/>
  <c r="CK57" i="1"/>
  <c r="CJ57" i="1"/>
  <c r="CS57" i="1"/>
  <c r="BV57" i="1"/>
  <c r="CU57" i="1"/>
  <c r="CR56" i="1"/>
  <c r="CQ56" i="1"/>
  <c r="CP56" i="1"/>
  <c r="CO56" i="1"/>
  <c r="CN56" i="1"/>
  <c r="CM56" i="1"/>
  <c r="CK56" i="1"/>
  <c r="CJ56" i="1"/>
  <c r="CS56" i="1"/>
  <c r="BV56" i="1"/>
  <c r="CU56" i="1"/>
  <c r="CR55" i="1"/>
  <c r="CQ55" i="1"/>
  <c r="CP55" i="1"/>
  <c r="CO55" i="1"/>
  <c r="CN55" i="1"/>
  <c r="CM55" i="1"/>
  <c r="CK55" i="1"/>
  <c r="CJ55" i="1"/>
  <c r="CR54" i="1"/>
  <c r="CQ54" i="1"/>
  <c r="CP54" i="1"/>
  <c r="CO54" i="1"/>
  <c r="CN54" i="1"/>
  <c r="CM54" i="1"/>
  <c r="CK54" i="1"/>
  <c r="CJ54" i="1"/>
  <c r="CR53" i="1"/>
  <c r="CQ53" i="1"/>
  <c r="CP53" i="1"/>
  <c r="CO53" i="1"/>
  <c r="CN53" i="1"/>
  <c r="CM53" i="1"/>
  <c r="CJ53" i="1"/>
  <c r="CK53" i="1"/>
  <c r="CS53" i="1"/>
  <c r="BV53" i="1"/>
  <c r="CU53" i="1"/>
  <c r="CR52" i="1"/>
  <c r="CQ52" i="1"/>
  <c r="CP52" i="1"/>
  <c r="CO52" i="1"/>
  <c r="CN52" i="1"/>
  <c r="CM52" i="1"/>
  <c r="CK52" i="1"/>
  <c r="CJ52" i="1"/>
  <c r="CS52" i="1"/>
  <c r="BV52" i="1"/>
  <c r="CU52" i="1"/>
  <c r="CR51" i="1"/>
  <c r="CQ51" i="1"/>
  <c r="CP51" i="1"/>
  <c r="CO51" i="1"/>
  <c r="CN51" i="1"/>
  <c r="CM51" i="1"/>
  <c r="CK51" i="1"/>
  <c r="CJ51" i="1"/>
  <c r="CS51" i="1"/>
  <c r="BV51" i="1"/>
  <c r="CU51" i="1"/>
  <c r="CR50" i="1"/>
  <c r="CQ50" i="1"/>
  <c r="CP50" i="1"/>
  <c r="CO50" i="1"/>
  <c r="CN50" i="1"/>
  <c r="CM50" i="1"/>
  <c r="CJ50" i="1"/>
  <c r="CK50" i="1"/>
  <c r="CS50" i="1"/>
  <c r="BV50" i="1"/>
  <c r="CU50" i="1"/>
  <c r="CR49" i="1"/>
  <c r="CQ49" i="1"/>
  <c r="CP49" i="1"/>
  <c r="CO49" i="1"/>
  <c r="CN49" i="1"/>
  <c r="CM49" i="1"/>
  <c r="CK49" i="1"/>
  <c r="CJ49" i="1"/>
  <c r="CS49" i="1"/>
  <c r="BV49" i="1"/>
  <c r="CU49" i="1"/>
  <c r="CR48" i="1"/>
  <c r="CQ48" i="1"/>
  <c r="CP48" i="1"/>
  <c r="CO48" i="1"/>
  <c r="CN48" i="1"/>
  <c r="CM48" i="1"/>
  <c r="CK48" i="1"/>
  <c r="CJ48" i="1"/>
  <c r="CS48" i="1"/>
  <c r="BV48" i="1"/>
  <c r="CU48" i="1"/>
  <c r="CR47" i="1"/>
  <c r="CQ47" i="1"/>
  <c r="CP47" i="1"/>
  <c r="CO47" i="1"/>
  <c r="CN47" i="1"/>
  <c r="CM47" i="1"/>
  <c r="CK47" i="1"/>
  <c r="CJ47" i="1"/>
  <c r="CR46" i="1"/>
  <c r="CQ46" i="1"/>
  <c r="CP46" i="1"/>
  <c r="CO46" i="1"/>
  <c r="CN46" i="1"/>
  <c r="CM46" i="1"/>
  <c r="CJ46" i="1"/>
  <c r="CK46" i="1"/>
  <c r="CS46" i="1"/>
  <c r="BV46" i="1"/>
  <c r="CU46" i="1"/>
  <c r="CR45" i="1"/>
  <c r="CQ45" i="1"/>
  <c r="CP45" i="1"/>
  <c r="CO45" i="1"/>
  <c r="CN45" i="1"/>
  <c r="CM45" i="1"/>
  <c r="CK45" i="1"/>
  <c r="CJ45" i="1"/>
  <c r="CS45" i="1"/>
  <c r="BV45" i="1"/>
  <c r="CU45" i="1"/>
  <c r="CR43" i="1"/>
  <c r="CQ43" i="1"/>
  <c r="CP43" i="1"/>
  <c r="CO43" i="1"/>
  <c r="CN43" i="1"/>
  <c r="CM43" i="1"/>
  <c r="CK43" i="1"/>
  <c r="CJ43" i="1"/>
  <c r="CR41" i="1"/>
  <c r="CQ41" i="1"/>
  <c r="CP41" i="1"/>
  <c r="CO41" i="1"/>
  <c r="CN41" i="1"/>
  <c r="CM41" i="1"/>
  <c r="CK41" i="1"/>
  <c r="CJ41" i="1"/>
  <c r="CS41" i="1"/>
  <c r="BV41" i="1"/>
  <c r="CU41" i="1"/>
  <c r="CR40" i="1"/>
  <c r="CQ40" i="1"/>
  <c r="CP40" i="1"/>
  <c r="CO40" i="1"/>
  <c r="CN40" i="1"/>
  <c r="G40" i="1"/>
  <c r="CM40" i="1"/>
  <c r="CK40" i="1"/>
  <c r="CJ40" i="1"/>
  <c r="CS40" i="1"/>
  <c r="BV40" i="1"/>
  <c r="CU40" i="1"/>
  <c r="CR39" i="1"/>
  <c r="CQ39" i="1"/>
  <c r="CP39" i="1"/>
  <c r="CO39" i="1"/>
  <c r="CN39" i="1"/>
  <c r="CM39" i="1"/>
  <c r="CK39" i="1"/>
  <c r="CJ39" i="1"/>
  <c r="CR38" i="1"/>
  <c r="CQ38" i="1"/>
  <c r="CP38" i="1"/>
  <c r="CO38" i="1"/>
  <c r="CN38" i="1"/>
  <c r="CM38" i="1"/>
  <c r="CJ38" i="1"/>
  <c r="CK38" i="1"/>
  <c r="CS38" i="1"/>
  <c r="BV38" i="1"/>
  <c r="CU38" i="1"/>
  <c r="G36" i="1"/>
  <c r="CR36" i="1"/>
  <c r="CQ36" i="1"/>
  <c r="CP36" i="1"/>
  <c r="CO36" i="1"/>
  <c r="CN36" i="1"/>
  <c r="CM36" i="1"/>
  <c r="CK36" i="1"/>
  <c r="CJ36" i="1"/>
  <c r="CS36" i="1"/>
  <c r="BV36" i="1"/>
  <c r="CU36" i="1"/>
  <c r="CR35" i="1"/>
  <c r="CQ35" i="1"/>
  <c r="CP35" i="1"/>
  <c r="CO35" i="1"/>
  <c r="CN35" i="1"/>
  <c r="G35" i="1"/>
  <c r="CM35" i="1"/>
  <c r="CK35" i="1"/>
  <c r="CJ35" i="1"/>
  <c r="CR34" i="1"/>
  <c r="CQ34" i="1"/>
  <c r="CP34" i="1"/>
  <c r="CO34" i="1"/>
  <c r="CN34" i="1"/>
  <c r="CM34" i="1"/>
  <c r="CJ34" i="1"/>
  <c r="CK34" i="1"/>
  <c r="CS34" i="1"/>
  <c r="BV34" i="1"/>
  <c r="CU34" i="1"/>
  <c r="CR33" i="1"/>
  <c r="CQ33" i="1"/>
  <c r="CP33" i="1"/>
  <c r="CO33" i="1"/>
  <c r="CN33" i="1"/>
  <c r="CM33" i="1"/>
  <c r="CK33" i="1"/>
  <c r="CJ33" i="1"/>
  <c r="CS33" i="1"/>
  <c r="BV33" i="1"/>
  <c r="CU33" i="1"/>
  <c r="CR32" i="1"/>
  <c r="CQ32" i="1"/>
  <c r="CP32" i="1"/>
  <c r="CO32" i="1"/>
  <c r="CN32" i="1"/>
  <c r="CM32" i="1"/>
  <c r="CK32" i="1"/>
  <c r="CJ32" i="1"/>
  <c r="CS32" i="1"/>
  <c r="BV32" i="1"/>
  <c r="CU32" i="1"/>
  <c r="CR31" i="1"/>
  <c r="CQ31" i="1"/>
  <c r="CP31" i="1"/>
  <c r="CO31" i="1"/>
  <c r="CN31" i="1"/>
  <c r="CM31" i="1"/>
  <c r="CK31" i="1"/>
  <c r="CJ31" i="1"/>
  <c r="CR30" i="1"/>
  <c r="CQ30" i="1"/>
  <c r="CP30" i="1"/>
  <c r="CO30" i="1"/>
  <c r="CN30" i="1"/>
  <c r="CM30" i="1"/>
  <c r="CJ30" i="1"/>
  <c r="CK30" i="1"/>
  <c r="CS30" i="1"/>
  <c r="BV30" i="1"/>
  <c r="CU30" i="1"/>
  <c r="CR29" i="1"/>
  <c r="CQ29" i="1"/>
  <c r="CP29" i="1"/>
  <c r="CO29" i="1"/>
  <c r="CN29" i="1"/>
  <c r="CM29" i="1"/>
  <c r="CK29" i="1"/>
  <c r="CJ29" i="1"/>
  <c r="CR28" i="1"/>
  <c r="CQ28" i="1"/>
  <c r="CP28" i="1"/>
  <c r="CO28" i="1"/>
  <c r="CN28" i="1"/>
  <c r="CM28" i="1"/>
  <c r="CK28" i="1"/>
  <c r="CJ28" i="1"/>
  <c r="CS28" i="1"/>
  <c r="BV28" i="1"/>
  <c r="CU28" i="1"/>
  <c r="CR27" i="1"/>
  <c r="CQ27" i="1"/>
  <c r="CP27" i="1"/>
  <c r="CO27" i="1"/>
  <c r="CN27" i="1"/>
  <c r="CM27" i="1"/>
  <c r="CK27" i="1"/>
  <c r="CJ27" i="1"/>
  <c r="CR26" i="1"/>
  <c r="CQ26" i="1"/>
  <c r="CP26" i="1"/>
  <c r="CO26" i="1"/>
  <c r="CN26" i="1"/>
  <c r="CM26" i="1"/>
  <c r="CJ26" i="1"/>
  <c r="CK26" i="1"/>
  <c r="CS26" i="1"/>
  <c r="BV26" i="1"/>
  <c r="CU26" i="1"/>
  <c r="CR25" i="1"/>
  <c r="CQ25" i="1"/>
  <c r="CP25" i="1"/>
  <c r="CO25" i="1"/>
  <c r="CN25" i="1"/>
  <c r="CM25" i="1"/>
  <c r="CK25" i="1"/>
  <c r="CJ25" i="1"/>
  <c r="CS25" i="1"/>
  <c r="BV25" i="1"/>
  <c r="CU25" i="1"/>
  <c r="CR24" i="1"/>
  <c r="CQ24" i="1"/>
  <c r="CP24" i="1"/>
  <c r="CO24" i="1"/>
  <c r="CN24" i="1"/>
  <c r="CM24" i="1"/>
  <c r="CK24" i="1"/>
  <c r="CJ24" i="1"/>
  <c r="CR23" i="1"/>
  <c r="CQ23" i="1"/>
  <c r="CP23" i="1"/>
  <c r="CO23" i="1"/>
  <c r="CN23" i="1"/>
  <c r="CM23" i="1"/>
  <c r="CK23" i="1"/>
  <c r="CJ23" i="1"/>
  <c r="CS23" i="1"/>
  <c r="BV23" i="1"/>
  <c r="CU23" i="1"/>
  <c r="CR22" i="1"/>
  <c r="CQ22" i="1"/>
  <c r="CP22" i="1"/>
  <c r="CO22" i="1"/>
  <c r="CN22" i="1"/>
  <c r="CM22" i="1"/>
  <c r="CJ22" i="1"/>
  <c r="CK22" i="1"/>
  <c r="CS22" i="1"/>
  <c r="G20" i="1"/>
  <c r="CR20" i="1"/>
  <c r="CQ20" i="1"/>
  <c r="CP20" i="1"/>
  <c r="CO20" i="1"/>
  <c r="CN20" i="1"/>
  <c r="CM20" i="1"/>
  <c r="CK20" i="1"/>
  <c r="CJ20" i="1"/>
  <c r="CR18" i="1"/>
  <c r="CQ18" i="1"/>
  <c r="CP18" i="1"/>
  <c r="CO18" i="1"/>
  <c r="CN18" i="1"/>
  <c r="CM18" i="1"/>
  <c r="CJ18" i="1"/>
  <c r="CK18" i="1"/>
  <c r="CS18" i="1"/>
  <c r="CR17" i="1"/>
  <c r="CQ17" i="1"/>
  <c r="CP17" i="1"/>
  <c r="CO17" i="1"/>
  <c r="CN17" i="1"/>
  <c r="CM17" i="1"/>
  <c r="CJ17" i="1"/>
  <c r="CK17" i="1"/>
  <c r="CS17" i="1"/>
  <c r="BV17" i="1"/>
  <c r="CU17" i="1"/>
  <c r="CR16" i="1"/>
  <c r="CQ16" i="1"/>
  <c r="CP16" i="1"/>
  <c r="CO16" i="1"/>
  <c r="CN16" i="1"/>
  <c r="CM16" i="1"/>
  <c r="CK16" i="1"/>
  <c r="CJ16" i="1"/>
  <c r="CR15" i="1"/>
  <c r="CQ15" i="1"/>
  <c r="CP15" i="1"/>
  <c r="CO15" i="1"/>
  <c r="CN15" i="1"/>
  <c r="CM15" i="1"/>
  <c r="CK15" i="1"/>
  <c r="CJ15" i="1"/>
  <c r="CS15" i="1"/>
  <c r="BV15" i="1"/>
  <c r="CU15" i="1"/>
  <c r="CR14" i="1"/>
  <c r="CQ14" i="1"/>
  <c r="CP14" i="1"/>
  <c r="CO14" i="1"/>
  <c r="CN14" i="1"/>
  <c r="CM14" i="1"/>
  <c r="CJ14" i="1"/>
  <c r="CK14" i="1"/>
  <c r="CS14" i="1"/>
  <c r="BV14" i="1"/>
  <c r="CU14" i="1"/>
  <c r="CR13" i="1"/>
  <c r="CQ13" i="1"/>
  <c r="CP13" i="1"/>
  <c r="CO13" i="1"/>
  <c r="CN13" i="1"/>
  <c r="CM13" i="1"/>
  <c r="CJ13" i="1"/>
  <c r="CK13" i="1"/>
  <c r="CS13" i="1"/>
  <c r="BV13" i="1"/>
  <c r="CU13" i="1"/>
  <c r="CR11" i="1"/>
  <c r="CQ11" i="1"/>
  <c r="CP11" i="1"/>
  <c r="CO11" i="1"/>
  <c r="CN11" i="1"/>
  <c r="CM11" i="1"/>
  <c r="CK11" i="1"/>
  <c r="CJ11" i="1"/>
  <c r="CS11" i="1"/>
  <c r="BV11" i="1"/>
  <c r="CU11" i="1"/>
  <c r="CR9" i="1"/>
  <c r="CQ9" i="1"/>
  <c r="CP9" i="1"/>
  <c r="CP8" i="1"/>
  <c r="CP108" i="1"/>
  <c r="CP189" i="1"/>
  <c r="CO9" i="1"/>
  <c r="CN9" i="1"/>
  <c r="CM9" i="1"/>
  <c r="CK9" i="1"/>
  <c r="CR8" i="1"/>
  <c r="CQ8" i="1"/>
  <c r="CO8" i="1"/>
  <c r="CN8" i="1"/>
  <c r="CM8" i="1"/>
  <c r="CK8" i="1"/>
  <c r="CJ8" i="1"/>
  <c r="ES206" i="1"/>
  <c r="ER206" i="1"/>
  <c r="EQ206" i="1"/>
  <c r="EP206" i="1"/>
  <c r="EO206" i="1"/>
  <c r="EN206" i="1"/>
  <c r="EM206" i="1"/>
  <c r="EL206" i="1"/>
  <c r="EK206" i="1"/>
  <c r="EE206" i="1"/>
  <c r="ED206" i="1"/>
  <c r="EC206" i="1"/>
  <c r="EB206" i="1"/>
  <c r="EA206" i="1"/>
  <c r="DZ206" i="1"/>
  <c r="DY206" i="1"/>
  <c r="DX206" i="1"/>
  <c r="DW206" i="1"/>
  <c r="EF206" i="1"/>
  <c r="EH206" i="1"/>
  <c r="DR206" i="1"/>
  <c r="DQ206" i="1"/>
  <c r="DP206" i="1"/>
  <c r="DO206" i="1"/>
  <c r="DN206" i="1"/>
  <c r="DM206" i="1"/>
  <c r="DL206" i="1"/>
  <c r="DK206" i="1"/>
  <c r="DJ206" i="1"/>
  <c r="DS206" i="1"/>
  <c r="BW206" i="1"/>
  <c r="DU206" i="1"/>
  <c r="DE206" i="1"/>
  <c r="DD206" i="1"/>
  <c r="DC206" i="1"/>
  <c r="DB206" i="1"/>
  <c r="DA206" i="1"/>
  <c r="CZ206" i="1"/>
  <c r="CY206" i="1"/>
  <c r="CX206" i="1"/>
  <c r="CW206" i="1"/>
  <c r="DF206" i="1"/>
  <c r="DH206" i="1"/>
  <c r="CR206" i="1"/>
  <c r="CQ206" i="1"/>
  <c r="CP206" i="1"/>
  <c r="CO206" i="1"/>
  <c r="CN206" i="1"/>
  <c r="CM206" i="1"/>
  <c r="CL206" i="1"/>
  <c r="CK206" i="1"/>
  <c r="CJ206" i="1"/>
  <c r="ES205" i="1"/>
  <c r="ER205" i="1"/>
  <c r="EQ205" i="1"/>
  <c r="EP205" i="1"/>
  <c r="EO205" i="1"/>
  <c r="EN205" i="1"/>
  <c r="EM205" i="1"/>
  <c r="EL205" i="1"/>
  <c r="EK205" i="1"/>
  <c r="ET205" i="1"/>
  <c r="EV205" i="1"/>
  <c r="EE205" i="1"/>
  <c r="ED205" i="1"/>
  <c r="EC205" i="1"/>
  <c r="EB205" i="1"/>
  <c r="EA205" i="1"/>
  <c r="DZ205" i="1"/>
  <c r="DY205" i="1"/>
  <c r="DX205" i="1"/>
  <c r="DW205" i="1"/>
  <c r="EF205" i="1"/>
  <c r="EH205" i="1"/>
  <c r="DR205" i="1"/>
  <c r="DQ205" i="1"/>
  <c r="DP205" i="1"/>
  <c r="DO205" i="1"/>
  <c r="DN205" i="1"/>
  <c r="DM205" i="1"/>
  <c r="DL205" i="1"/>
  <c r="DK205" i="1"/>
  <c r="DJ205" i="1"/>
  <c r="DS205" i="1"/>
  <c r="BW205" i="1"/>
  <c r="DU205" i="1"/>
  <c r="DE205" i="1"/>
  <c r="DD205" i="1"/>
  <c r="DC205" i="1"/>
  <c r="DB205" i="1"/>
  <c r="DA205" i="1"/>
  <c r="CZ205" i="1"/>
  <c r="CY205" i="1"/>
  <c r="CX205" i="1"/>
  <c r="CW205" i="1"/>
  <c r="CR205" i="1"/>
  <c r="CQ205" i="1"/>
  <c r="CP205" i="1"/>
  <c r="CO205" i="1"/>
  <c r="CN205" i="1"/>
  <c r="CM205" i="1"/>
  <c r="CL205" i="1"/>
  <c r="CK205" i="1"/>
  <c r="CJ205" i="1"/>
  <c r="CS205" i="1"/>
  <c r="BV205" i="1"/>
  <c r="CU205" i="1"/>
  <c r="ES204" i="1"/>
  <c r="ER204" i="1"/>
  <c r="EQ204" i="1"/>
  <c r="EP204" i="1"/>
  <c r="EO204" i="1"/>
  <c r="EN204" i="1"/>
  <c r="EM204" i="1"/>
  <c r="EL204" i="1"/>
  <c r="EK204" i="1"/>
  <c r="ET204" i="1"/>
  <c r="EV204" i="1"/>
  <c r="EE204" i="1"/>
  <c r="ED204" i="1"/>
  <c r="EC204" i="1"/>
  <c r="EB204" i="1"/>
  <c r="EA204" i="1"/>
  <c r="DZ204" i="1"/>
  <c r="DY204" i="1"/>
  <c r="DX204" i="1"/>
  <c r="DW204" i="1"/>
  <c r="EF204" i="1"/>
  <c r="EH204" i="1"/>
  <c r="DR204" i="1"/>
  <c r="DQ204" i="1"/>
  <c r="DP204" i="1"/>
  <c r="DO204" i="1"/>
  <c r="DN204" i="1"/>
  <c r="DM204" i="1"/>
  <c r="DL204" i="1"/>
  <c r="DK204" i="1"/>
  <c r="DJ204" i="1"/>
  <c r="DE204" i="1"/>
  <c r="DD204" i="1"/>
  <c r="DC204" i="1"/>
  <c r="DB204" i="1"/>
  <c r="DA204" i="1"/>
  <c r="CZ204" i="1"/>
  <c r="CY204" i="1"/>
  <c r="CX204" i="1"/>
  <c r="CW204" i="1"/>
  <c r="DF204" i="1"/>
  <c r="DH204" i="1"/>
  <c r="CR204" i="1"/>
  <c r="CQ204" i="1"/>
  <c r="CP204" i="1"/>
  <c r="CO204" i="1"/>
  <c r="CN204" i="1"/>
  <c r="CM204" i="1"/>
  <c r="CL204" i="1"/>
  <c r="CK204" i="1"/>
  <c r="CJ204" i="1"/>
  <c r="CS204" i="1"/>
  <c r="BV204" i="1"/>
  <c r="CU204" i="1"/>
  <c r="ES203" i="1"/>
  <c r="ER203" i="1"/>
  <c r="EQ203" i="1"/>
  <c r="EP203" i="1"/>
  <c r="EO203" i="1"/>
  <c r="EN203" i="1"/>
  <c r="EM203" i="1"/>
  <c r="EL203" i="1"/>
  <c r="EK203" i="1"/>
  <c r="ET203" i="1"/>
  <c r="EV203" i="1"/>
  <c r="EE203" i="1"/>
  <c r="ED203" i="1"/>
  <c r="EC203" i="1"/>
  <c r="EB203" i="1"/>
  <c r="EA203" i="1"/>
  <c r="DZ203" i="1"/>
  <c r="DY203" i="1"/>
  <c r="DX203" i="1"/>
  <c r="DW203" i="1"/>
  <c r="DR203" i="1"/>
  <c r="DQ203" i="1"/>
  <c r="DP203" i="1"/>
  <c r="DO203" i="1"/>
  <c r="DN203" i="1"/>
  <c r="DM203" i="1"/>
  <c r="DL203" i="1"/>
  <c r="DK203" i="1"/>
  <c r="DJ203" i="1"/>
  <c r="DS203" i="1"/>
  <c r="BW203" i="1"/>
  <c r="DU203" i="1"/>
  <c r="DE203" i="1"/>
  <c r="DD203" i="1"/>
  <c r="DC203" i="1"/>
  <c r="DB203" i="1"/>
  <c r="DA203" i="1"/>
  <c r="CZ203" i="1"/>
  <c r="CY203" i="1"/>
  <c r="CX203" i="1"/>
  <c r="CW203" i="1"/>
  <c r="DF203" i="1"/>
  <c r="DH203" i="1"/>
  <c r="CR203" i="1"/>
  <c r="CQ203" i="1"/>
  <c r="CP203" i="1"/>
  <c r="CO203" i="1"/>
  <c r="CN203" i="1"/>
  <c r="CM203" i="1"/>
  <c r="CL203" i="1"/>
  <c r="CK203" i="1"/>
  <c r="CJ203" i="1"/>
  <c r="CS203" i="1"/>
  <c r="BV203" i="1"/>
  <c r="CU203" i="1"/>
  <c r="EV182" i="1"/>
  <c r="EH182" i="1"/>
  <c r="DU182" i="1"/>
  <c r="DH182" i="1"/>
  <c r="CU182" i="1"/>
  <c r="DS180" i="1"/>
  <c r="DU180" i="1"/>
  <c r="EH179" i="1"/>
  <c r="DS179" i="1"/>
  <c r="DU179" i="1"/>
  <c r="DH179" i="1"/>
  <c r="EH178" i="1"/>
  <c r="ET177" i="1"/>
  <c r="EV177" i="1"/>
  <c r="EH175" i="1"/>
  <c r="DS175" i="1"/>
  <c r="DU175" i="1"/>
  <c r="ET173" i="1"/>
  <c r="EV173" i="1"/>
  <c r="EH172" i="1"/>
  <c r="DH172" i="1"/>
  <c r="ET171" i="1"/>
  <c r="EV171" i="1"/>
  <c r="EH171" i="1"/>
  <c r="DH170" i="1"/>
  <c r="EH167" i="1"/>
  <c r="DS165" i="1"/>
  <c r="DU165" i="1"/>
  <c r="DH165" i="1"/>
  <c r="ET163" i="1"/>
  <c r="EV163" i="1"/>
  <c r="EH163" i="1"/>
  <c r="DX187" i="1"/>
  <c r="DS160" i="1"/>
  <c r="DU160" i="1"/>
  <c r="ET157" i="1"/>
  <c r="EV157" i="1"/>
  <c r="EB187" i="1"/>
  <c r="EV153" i="1"/>
  <c r="EH153" i="1"/>
  <c r="DU153" i="1"/>
  <c r="DH153" i="1"/>
  <c r="CU153" i="1"/>
  <c r="EV152" i="1"/>
  <c r="EH152" i="1"/>
  <c r="DU152" i="1"/>
  <c r="DH152" i="1"/>
  <c r="CU152" i="1"/>
  <c r="ES150" i="1"/>
  <c r="ER150" i="1"/>
  <c r="EQ150" i="1"/>
  <c r="EP150" i="1"/>
  <c r="EO150" i="1"/>
  <c r="EM150" i="1"/>
  <c r="EL150" i="1"/>
  <c r="EK150" i="1"/>
  <c r="ET150" i="1"/>
  <c r="EV150" i="1"/>
  <c r="DR150" i="1"/>
  <c r="DP150" i="1"/>
  <c r="DO150" i="1"/>
  <c r="DL150" i="1"/>
  <c r="DK150" i="1"/>
  <c r="DJ150" i="1"/>
  <c r="DS150" i="1"/>
  <c r="BW150" i="1"/>
  <c r="DU150" i="1"/>
  <c r="DF150" i="1"/>
  <c r="DH150" i="1"/>
  <c r="ES149" i="1"/>
  <c r="ER149" i="1"/>
  <c r="EQ149" i="1"/>
  <c r="EP149" i="1"/>
  <c r="EO149" i="1"/>
  <c r="EM149" i="1"/>
  <c r="EL149" i="1"/>
  <c r="EK149" i="1"/>
  <c r="ET149" i="1"/>
  <c r="EV149" i="1"/>
  <c r="EF149" i="1"/>
  <c r="EH149" i="1"/>
  <c r="DR149" i="1"/>
  <c r="DP149" i="1"/>
  <c r="DO149" i="1"/>
  <c r="DL149" i="1"/>
  <c r="DK149" i="1"/>
  <c r="DJ149" i="1"/>
  <c r="DS149" i="1"/>
  <c r="BW149" i="1"/>
  <c r="DU149" i="1"/>
  <c r="DF149" i="1"/>
  <c r="DH149" i="1"/>
  <c r="CS149" i="1"/>
  <c r="BV149" i="1"/>
  <c r="CU149" i="1"/>
  <c r="EH147" i="1"/>
  <c r="DH147" i="1"/>
  <c r="EH146" i="1"/>
  <c r="CS146" i="1"/>
  <c r="BV146" i="1"/>
  <c r="CU146" i="1"/>
  <c r="DH144" i="1"/>
  <c r="ET143" i="1"/>
  <c r="EV143" i="1"/>
  <c r="EF143" i="1"/>
  <c r="EH142" i="1"/>
  <c r="CS142" i="1"/>
  <c r="BV142" i="1"/>
  <c r="CU142" i="1"/>
  <c r="DH141" i="1"/>
  <c r="DH139" i="1"/>
  <c r="EH138" i="1"/>
  <c r="EH137" i="1"/>
  <c r="ET136" i="1"/>
  <c r="EV136" i="1"/>
  <c r="DH136" i="1"/>
  <c r="CS136" i="1"/>
  <c r="BV136" i="1"/>
  <c r="CU136" i="1"/>
  <c r="DH135" i="1"/>
  <c r="ET134" i="1"/>
  <c r="EV134" i="1"/>
  <c r="EH133" i="1"/>
  <c r="ET130" i="1"/>
  <c r="EV130" i="1"/>
  <c r="CS130" i="1"/>
  <c r="BV130" i="1"/>
  <c r="CU130" i="1"/>
  <c r="EH129" i="1"/>
  <c r="ET128" i="1"/>
  <c r="EV128" i="1"/>
  <c r="EH126" i="1"/>
  <c r="EH125" i="1"/>
  <c r="CS125" i="1"/>
  <c r="BV125" i="1"/>
  <c r="CU125" i="1"/>
  <c r="DS124" i="1"/>
  <c r="BW124" i="1"/>
  <c r="DU124" i="1"/>
  <c r="EH123" i="1"/>
  <c r="ET121" i="1"/>
  <c r="EV121" i="1"/>
  <c r="EH121" i="1"/>
  <c r="DH120" i="1"/>
  <c r="CS120" i="1"/>
  <c r="BV120" i="1"/>
  <c r="CU120" i="1"/>
  <c r="EH118" i="1"/>
  <c r="EH116" i="1"/>
  <c r="ET115" i="1"/>
  <c r="EV115" i="1"/>
  <c r="DH115" i="1"/>
  <c r="EH113" i="1"/>
  <c r="CS113" i="1"/>
  <c r="BV113" i="1"/>
  <c r="CU113" i="1"/>
  <c r="EV111" i="1"/>
  <c r="EH111" i="1"/>
  <c r="DU111" i="1"/>
  <c r="DH111" i="1"/>
  <c r="CU111" i="1"/>
  <c r="EV110" i="1"/>
  <c r="EH110" i="1"/>
  <c r="DU110" i="1"/>
  <c r="DH110" i="1"/>
  <c r="CU110" i="1"/>
  <c r="EV109" i="1"/>
  <c r="EH109" i="1"/>
  <c r="DU109" i="1"/>
  <c r="DH109" i="1"/>
  <c r="CU109" i="1"/>
  <c r="EH107" i="1"/>
  <c r="ET106" i="1"/>
  <c r="EV106" i="1"/>
  <c r="DH106" i="1"/>
  <c r="ET105" i="1"/>
  <c r="EV105" i="1"/>
  <c r="ET104" i="1"/>
  <c r="EV104" i="1"/>
  <c r="DH104" i="1"/>
  <c r="ET103" i="1"/>
  <c r="EV103" i="1"/>
  <c r="EH103" i="1"/>
  <c r="DH102" i="1"/>
  <c r="EH101" i="1"/>
  <c r="CS101" i="1"/>
  <c r="BV101" i="1"/>
  <c r="CU101" i="1"/>
  <c r="ET98" i="1"/>
  <c r="EV98" i="1"/>
  <c r="ET95" i="1"/>
  <c r="EV95" i="1"/>
  <c r="EH95" i="1"/>
  <c r="ET94" i="1"/>
  <c r="EV94" i="1"/>
  <c r="DH94" i="1"/>
  <c r="CS94" i="1"/>
  <c r="BV94" i="1"/>
  <c r="CU94" i="1"/>
  <c r="EH93" i="1"/>
  <c r="DS91" i="1"/>
  <c r="ET90" i="1"/>
  <c r="EV90" i="1"/>
  <c r="CS89" i="1"/>
  <c r="BV89" i="1"/>
  <c r="CU89" i="1"/>
  <c r="DS88" i="1"/>
  <c r="BW88" i="1"/>
  <c r="DU88" i="1"/>
  <c r="DH88" i="1"/>
  <c r="EH87" i="1"/>
  <c r="DS87" i="1"/>
  <c r="BW87" i="1"/>
  <c r="DU87" i="1"/>
  <c r="DH84" i="1"/>
  <c r="EH82" i="1"/>
  <c r="CS81" i="1"/>
  <c r="BV81" i="1"/>
  <c r="CU81" i="1"/>
  <c r="ET79" i="1"/>
  <c r="EV79" i="1"/>
  <c r="EH78" i="1"/>
  <c r="DH77" i="1"/>
  <c r="EH76" i="1"/>
  <c r="ET75" i="1"/>
  <c r="EV75" i="1"/>
  <c r="CS75" i="1"/>
  <c r="BV75" i="1"/>
  <c r="CU75" i="1"/>
  <c r="ET74" i="1"/>
  <c r="EV74" i="1"/>
  <c r="EH74" i="1"/>
  <c r="ET73" i="1"/>
  <c r="EV73" i="1"/>
  <c r="EH70" i="1"/>
  <c r="CS70" i="1"/>
  <c r="BV70" i="1"/>
  <c r="CU70" i="1"/>
  <c r="ET69" i="1"/>
  <c r="EV69" i="1"/>
  <c r="EH69" i="1"/>
  <c r="DS69" i="1"/>
  <c r="BW69" i="1"/>
  <c r="DU69" i="1"/>
  <c r="ET68" i="1"/>
  <c r="EV68" i="1"/>
  <c r="EH68" i="1"/>
  <c r="ET67" i="1"/>
  <c r="EV67" i="1"/>
  <c r="EH67" i="1"/>
  <c r="DH67" i="1"/>
  <c r="ET66" i="1"/>
  <c r="EV66" i="1"/>
  <c r="EH66" i="1"/>
  <c r="ET65" i="1"/>
  <c r="EV65" i="1"/>
  <c r="EH65" i="1"/>
  <c r="EH64" i="1"/>
  <c r="DS64" i="1"/>
  <c r="BW64" i="1"/>
  <c r="DU64" i="1"/>
  <c r="ET62" i="1"/>
  <c r="EV62" i="1"/>
  <c r="DH62" i="1"/>
  <c r="CS62" i="1"/>
  <c r="BV62" i="1"/>
  <c r="CU62" i="1"/>
  <c r="ET61" i="1"/>
  <c r="EV61" i="1"/>
  <c r="EH61" i="1"/>
  <c r="EH60" i="1"/>
  <c r="DH59" i="1"/>
  <c r="ET58" i="1"/>
  <c r="EV58" i="1"/>
  <c r="EH58" i="1"/>
  <c r="DS58" i="1"/>
  <c r="BW58" i="1"/>
  <c r="DU58" i="1"/>
  <c r="EH57" i="1"/>
  <c r="DS57" i="1"/>
  <c r="BW57" i="1"/>
  <c r="DU57" i="1"/>
  <c r="EH56" i="1"/>
  <c r="EH55" i="1"/>
  <c r="DH55" i="1"/>
  <c r="CS55" i="1"/>
  <c r="BV55" i="1"/>
  <c r="CU55" i="1"/>
  <c r="ET54" i="1"/>
  <c r="EV54" i="1"/>
  <c r="EH54" i="1"/>
  <c r="DS54" i="1"/>
  <c r="BW54" i="1"/>
  <c r="DU54" i="1"/>
  <c r="CS54" i="1"/>
  <c r="BV54" i="1"/>
  <c r="CU54" i="1"/>
  <c r="ET53" i="1"/>
  <c r="EV53" i="1"/>
  <c r="DH53" i="1"/>
  <c r="EH52" i="1"/>
  <c r="DH51" i="1"/>
  <c r="ET50" i="1"/>
  <c r="EV50" i="1"/>
  <c r="EH50" i="1"/>
  <c r="ET49" i="1"/>
  <c r="EV49" i="1"/>
  <c r="DS49" i="1"/>
  <c r="BW49" i="1"/>
  <c r="DU49" i="1"/>
  <c r="DH49" i="1"/>
  <c r="EH48" i="1"/>
  <c r="DS48" i="1"/>
  <c r="BW48" i="1"/>
  <c r="DU48" i="1"/>
  <c r="ET47" i="1"/>
  <c r="EV47" i="1"/>
  <c r="EH47" i="1"/>
  <c r="DH47" i="1"/>
  <c r="CS47" i="1"/>
  <c r="BV47" i="1"/>
  <c r="CU47" i="1"/>
  <c r="ET46" i="1"/>
  <c r="EV46" i="1"/>
  <c r="EH46" i="1"/>
  <c r="DS46" i="1"/>
  <c r="BW46" i="1"/>
  <c r="DU46" i="1"/>
  <c r="ET43" i="1"/>
  <c r="EV43" i="1"/>
  <c r="DH43" i="1"/>
  <c r="CS43" i="1"/>
  <c r="BV43" i="1"/>
  <c r="CU43" i="1"/>
  <c r="ET40" i="1"/>
  <c r="EV40" i="1"/>
  <c r="EH40" i="1"/>
  <c r="DS40" i="1"/>
  <c r="BW40" i="1"/>
  <c r="DU40" i="1"/>
  <c r="EH39" i="1"/>
  <c r="DH39" i="1"/>
  <c r="CS39" i="1"/>
  <c r="BV39" i="1"/>
  <c r="CU39" i="1"/>
  <c r="EH38" i="1"/>
  <c r="DS38" i="1"/>
  <c r="BW38" i="1"/>
  <c r="DU38" i="1"/>
  <c r="DH38" i="1"/>
  <c r="ET36" i="1"/>
  <c r="EV36" i="1"/>
  <c r="EH36" i="1"/>
  <c r="ET35" i="1"/>
  <c r="EV35" i="1"/>
  <c r="DH35" i="1"/>
  <c r="CS35" i="1"/>
  <c r="BV35" i="1"/>
  <c r="CU35" i="1"/>
  <c r="EH34" i="1"/>
  <c r="ET32" i="1"/>
  <c r="EV32" i="1"/>
  <c r="EH32" i="1"/>
  <c r="ET31" i="1"/>
  <c r="EV31" i="1"/>
  <c r="DS31" i="1"/>
  <c r="BW31" i="1"/>
  <c r="DU31" i="1"/>
  <c r="DH31" i="1"/>
  <c r="CS31" i="1"/>
  <c r="BV31" i="1"/>
  <c r="CU31" i="1"/>
  <c r="ET30" i="1"/>
  <c r="EV30" i="1"/>
  <c r="EH30" i="1"/>
  <c r="ET29" i="1"/>
  <c r="EV29" i="1"/>
  <c r="EH29" i="1"/>
  <c r="DS29" i="1"/>
  <c r="BW29" i="1"/>
  <c r="DU29" i="1"/>
  <c r="DH29" i="1"/>
  <c r="ET28" i="1"/>
  <c r="EV28" i="1"/>
  <c r="EH28" i="1"/>
  <c r="DS28" i="1"/>
  <c r="BW28" i="1"/>
  <c r="DU28" i="1"/>
  <c r="DH27" i="1"/>
  <c r="CS27" i="1"/>
  <c r="BV27" i="1"/>
  <c r="CU27" i="1"/>
  <c r="ET26" i="1"/>
  <c r="EV26" i="1"/>
  <c r="EH26" i="1"/>
  <c r="DS26" i="1"/>
  <c r="BW26" i="1"/>
  <c r="DU26" i="1"/>
  <c r="EH25" i="1"/>
  <c r="DH25" i="1"/>
  <c r="ET24" i="1"/>
  <c r="EV24" i="1"/>
  <c r="EH24" i="1"/>
  <c r="DH24" i="1"/>
  <c r="CS24" i="1"/>
  <c r="BV24" i="1"/>
  <c r="CU24" i="1"/>
  <c r="ET23" i="1"/>
  <c r="EV23" i="1"/>
  <c r="DS23" i="1"/>
  <c r="BW23" i="1"/>
  <c r="DU23" i="1"/>
  <c r="DH23" i="1"/>
  <c r="EH22" i="1"/>
  <c r="EH20" i="1"/>
  <c r="CS20" i="1"/>
  <c r="BV20" i="1"/>
  <c r="CU20" i="1"/>
  <c r="EH18" i="1"/>
  <c r="DH17" i="1"/>
  <c r="EH16" i="1"/>
  <c r="CS16" i="1"/>
  <c r="BV16" i="1"/>
  <c r="CU16" i="1"/>
  <c r="ET15" i="1"/>
  <c r="EV15" i="1"/>
  <c r="DH15" i="1"/>
  <c r="ET14" i="1"/>
  <c r="EV14" i="1"/>
  <c r="EH14" i="1"/>
  <c r="ET13" i="1"/>
  <c r="EV13" i="1"/>
  <c r="EH13" i="1"/>
  <c r="ET11" i="1"/>
  <c r="EV11" i="1"/>
  <c r="EH11" i="1"/>
  <c r="DS11" i="1"/>
  <c r="BW11" i="1"/>
  <c r="DU11" i="1"/>
  <c r="DH11" i="1"/>
  <c r="ET9" i="1"/>
  <c r="EV9" i="1"/>
  <c r="EH9" i="1"/>
  <c r="DH9" i="1"/>
  <c r="DK108" i="1"/>
  <c r="E5" i="3"/>
  <c r="ET5" i="1"/>
  <c r="EF5" i="1"/>
  <c r="EH5" i="1"/>
  <c r="DS5" i="1"/>
  <c r="DS79" i="1"/>
  <c r="BW79" i="1"/>
  <c r="DU79" i="1"/>
  <c r="CS86" i="1"/>
  <c r="BV86" i="1"/>
  <c r="CU86" i="1"/>
  <c r="EM108" i="1"/>
  <c r="EM151" i="1"/>
  <c r="EM189" i="1"/>
  <c r="DF93" i="1"/>
  <c r="CX108" i="1"/>
  <c r="C5" i="3"/>
  <c r="DS172" i="1"/>
  <c r="DU172" i="1"/>
  <c r="D28" i="3"/>
  <c r="C28" i="3"/>
  <c r="EM187" i="1"/>
  <c r="EH160" i="1"/>
  <c r="EH168" i="1"/>
  <c r="EH134" i="1"/>
  <c r="EH122" i="1"/>
  <c r="EH170" i="1"/>
  <c r="EH174" i="1"/>
  <c r="EH177" i="1"/>
  <c r="EH119" i="1"/>
  <c r="EH131" i="1"/>
  <c r="EH139" i="1"/>
  <c r="EH114" i="1"/>
  <c r="EH127" i="1"/>
  <c r="EH135" i="1"/>
  <c r="EH8" i="1"/>
  <c r="CS8" i="1"/>
  <c r="ET8" i="1"/>
  <c r="CS112" i="1"/>
  <c r="EH112" i="1"/>
  <c r="DS164" i="1"/>
  <c r="DU164" i="1"/>
  <c r="CU5" i="1"/>
  <c r="DU5" i="1"/>
  <c r="EV5" i="1"/>
  <c r="DS8" i="1"/>
  <c r="DH93" i="1"/>
  <c r="DS96" i="1"/>
  <c r="BW96" i="1"/>
  <c r="DU96" i="1"/>
  <c r="EH99" i="1"/>
  <c r="ET102" i="1"/>
  <c r="EV102" i="1"/>
  <c r="CS106" i="1"/>
  <c r="BV106" i="1"/>
  <c r="CU106" i="1"/>
  <c r="DH112" i="1"/>
  <c r="EL151" i="1"/>
  <c r="F19" i="3"/>
  <c r="EP151" i="1"/>
  <c r="F23" i="3"/>
  <c r="ET112" i="1"/>
  <c r="ET72" i="1"/>
  <c r="EV72" i="1"/>
  <c r="DS74" i="1"/>
  <c r="BW74" i="1"/>
  <c r="DU74" i="1"/>
  <c r="CS76" i="1"/>
  <c r="BV76" i="1"/>
  <c r="CU76" i="1"/>
  <c r="EH77" i="1"/>
  <c r="DH79" i="1"/>
  <c r="EH80" i="1"/>
  <c r="DS81" i="1"/>
  <c r="BW81" i="1"/>
  <c r="DU81" i="1"/>
  <c r="DH82" i="1"/>
  <c r="CS83" i="1"/>
  <c r="EH84" i="1"/>
  <c r="DS85" i="1"/>
  <c r="DH86" i="1"/>
  <c r="CS87" i="1"/>
  <c r="BV87" i="1"/>
  <c r="CU87" i="1"/>
  <c r="ET87" i="1"/>
  <c r="EV87" i="1"/>
  <c r="EH88" i="1"/>
  <c r="DS89" i="1"/>
  <c r="BW89" i="1"/>
  <c r="DU89" i="1"/>
  <c r="DH90" i="1"/>
  <c r="CS91" i="1"/>
  <c r="ET91" i="1"/>
  <c r="EV91" i="1"/>
  <c r="DS95" i="1"/>
  <c r="BW95" i="1"/>
  <c r="DU95" i="1"/>
  <c r="EH98" i="1"/>
  <c r="ET101" i="1"/>
  <c r="EV101" i="1"/>
  <c r="CS105" i="1"/>
  <c r="BV105" i="1"/>
  <c r="CU105" i="1"/>
  <c r="DH113" i="1"/>
  <c r="ET114" i="1"/>
  <c r="EV114" i="1"/>
  <c r="DS116" i="1"/>
  <c r="BW116" i="1"/>
  <c r="DU116" i="1"/>
  <c r="CS119" i="1"/>
  <c r="BV119" i="1"/>
  <c r="CU119" i="1"/>
  <c r="EH120" i="1"/>
  <c r="DH122" i="1"/>
  <c r="ET123" i="1"/>
  <c r="EV123" i="1"/>
  <c r="DS125" i="1"/>
  <c r="BW125" i="1"/>
  <c r="DU125" i="1"/>
  <c r="CS127" i="1"/>
  <c r="BV127" i="1"/>
  <c r="CU127" i="1"/>
  <c r="EH128" i="1"/>
  <c r="DH130" i="1"/>
  <c r="ET131" i="1"/>
  <c r="EV131" i="1"/>
  <c r="DS133" i="1"/>
  <c r="BW133" i="1"/>
  <c r="DU133" i="1"/>
  <c r="CS135" i="1"/>
  <c r="BV135" i="1"/>
  <c r="CU135" i="1"/>
  <c r="EH136" i="1"/>
  <c r="DH138" i="1"/>
  <c r="ET139" i="1"/>
  <c r="EV139" i="1"/>
  <c r="DS142" i="1"/>
  <c r="BW142" i="1"/>
  <c r="DU142" i="1"/>
  <c r="ER187" i="1"/>
  <c r="DS70" i="1"/>
  <c r="BW70" i="1"/>
  <c r="DU70" i="1"/>
  <c r="CS72" i="1"/>
  <c r="BV72" i="1"/>
  <c r="CU72" i="1"/>
  <c r="EH73" i="1"/>
  <c r="DH75" i="1"/>
  <c r="ET76" i="1"/>
  <c r="EV76" i="1"/>
  <c r="DS78" i="1"/>
  <c r="BW78" i="1"/>
  <c r="DU78" i="1"/>
  <c r="CS80" i="1"/>
  <c r="BV80" i="1"/>
  <c r="CU80" i="1"/>
  <c r="ET80" i="1"/>
  <c r="EV80" i="1"/>
  <c r="EH81" i="1"/>
  <c r="DS82" i="1"/>
  <c r="BW82" i="1"/>
  <c r="DU82" i="1"/>
  <c r="EH85" i="1"/>
  <c r="DS86" i="1"/>
  <c r="BW86" i="1"/>
  <c r="DU86" i="1"/>
  <c r="DH87" i="1"/>
  <c r="CS88" i="1"/>
  <c r="BV88" i="1"/>
  <c r="CU88" i="1"/>
  <c r="ET88" i="1"/>
  <c r="EV88" i="1"/>
  <c r="EH89" i="1"/>
  <c r="DS90" i="1"/>
  <c r="BW90" i="1"/>
  <c r="DU90" i="1"/>
  <c r="DH91" i="1"/>
  <c r="CS92" i="1"/>
  <c r="BV92" i="1"/>
  <c r="CU92" i="1"/>
  <c r="ET92" i="1"/>
  <c r="EV92" i="1"/>
  <c r="ET93" i="1"/>
  <c r="EV93" i="1"/>
  <c r="CS95" i="1"/>
  <c r="BV95" i="1"/>
  <c r="CU95" i="1"/>
  <c r="CS97" i="1"/>
  <c r="BV97" i="1"/>
  <c r="CU97" i="1"/>
  <c r="DH100" i="1"/>
  <c r="DS101" i="1"/>
  <c r="BW101" i="1"/>
  <c r="DU101" i="1"/>
  <c r="DS103" i="1"/>
  <c r="BW103" i="1"/>
  <c r="DU103" i="1"/>
  <c r="EH104" i="1"/>
  <c r="EH106" i="1"/>
  <c r="ET107" i="1"/>
  <c r="EV107" i="1"/>
  <c r="DJ151" i="1"/>
  <c r="E18" i="3"/>
  <c r="DS112" i="1"/>
  <c r="E22" i="3"/>
  <c r="DR151" i="1"/>
  <c r="E26" i="3"/>
  <c r="CS114" i="1"/>
  <c r="BV114" i="1"/>
  <c r="CU114" i="1"/>
  <c r="DH118" i="1"/>
  <c r="ET119" i="1"/>
  <c r="EV119" i="1"/>
  <c r="DS121" i="1"/>
  <c r="BW121" i="1"/>
  <c r="DU121" i="1"/>
  <c r="CS123" i="1"/>
  <c r="BV123" i="1"/>
  <c r="CU123" i="1"/>
  <c r="EH124" i="1"/>
  <c r="DH126" i="1"/>
  <c r="ET127" i="1"/>
  <c r="EV127" i="1"/>
  <c r="DS129" i="1"/>
  <c r="BW129" i="1"/>
  <c r="DU129" i="1"/>
  <c r="CS131" i="1"/>
  <c r="BV131" i="1"/>
  <c r="CU131" i="1"/>
  <c r="EH132" i="1"/>
  <c r="DH134" i="1"/>
  <c r="ET135" i="1"/>
  <c r="EV135" i="1"/>
  <c r="DS137" i="1"/>
  <c r="BW137" i="1"/>
  <c r="DU137" i="1"/>
  <c r="CS139" i="1"/>
  <c r="EH141" i="1"/>
  <c r="DH143" i="1"/>
  <c r="DS94" i="1"/>
  <c r="BW94" i="1"/>
  <c r="DU94" i="1"/>
  <c r="CS96" i="1"/>
  <c r="BV96" i="1"/>
  <c r="CU96" i="1"/>
  <c r="EH97" i="1"/>
  <c r="DH99" i="1"/>
  <c r="ET100" i="1"/>
  <c r="EV100" i="1"/>
  <c r="DS102" i="1"/>
  <c r="BW102" i="1"/>
  <c r="DU102" i="1"/>
  <c r="CS104" i="1"/>
  <c r="BV104" i="1"/>
  <c r="CU104" i="1"/>
  <c r="EH105" i="1"/>
  <c r="DH107" i="1"/>
  <c r="DO151" i="1"/>
  <c r="E23" i="3"/>
  <c r="EQ151" i="1"/>
  <c r="F21" i="3"/>
  <c r="CS155" i="1"/>
  <c r="CU155" i="1"/>
  <c r="ER151" i="1"/>
  <c r="F25" i="3"/>
  <c r="DK151" i="1"/>
  <c r="E19" i="3"/>
  <c r="EH144" i="1"/>
  <c r="DH145" i="1"/>
  <c r="DH146" i="1"/>
  <c r="DS147" i="1"/>
  <c r="BW147" i="1"/>
  <c r="DU147" i="1"/>
  <c r="ET148" i="1"/>
  <c r="EV148" i="1"/>
  <c r="EF150" i="1"/>
  <c r="EH150" i="1"/>
  <c r="DM181" i="1"/>
  <c r="E35" i="3"/>
  <c r="EH159" i="1"/>
  <c r="CS154" i="1"/>
  <c r="DS154" i="1"/>
  <c r="E36" i="3"/>
  <c r="ET154" i="1"/>
  <c r="EO187" i="1"/>
  <c r="ES187" i="1"/>
  <c r="DH155" i="1"/>
  <c r="EH155" i="1"/>
  <c r="CS156" i="1"/>
  <c r="CU156" i="1"/>
  <c r="DS156" i="1"/>
  <c r="DU156" i="1"/>
  <c r="DL151" i="1"/>
  <c r="E20" i="3"/>
  <c r="DP151" i="1"/>
  <c r="EK151" i="1"/>
  <c r="EO151" i="1"/>
  <c r="ES151" i="1"/>
  <c r="ET146" i="1"/>
  <c r="EV146" i="1"/>
  <c r="DS148" i="1"/>
  <c r="BW148" i="1"/>
  <c r="DU148" i="1"/>
  <c r="CS150" i="1"/>
  <c r="BV150" i="1"/>
  <c r="CU150" i="1"/>
  <c r="DH157" i="1"/>
  <c r="ET159" i="1"/>
  <c r="EV159" i="1"/>
  <c r="DZ187" i="1"/>
  <c r="ED187" i="1"/>
  <c r="EP187" i="1"/>
  <c r="CS163" i="1"/>
  <c r="CU163" i="1"/>
  <c r="EH164" i="1"/>
  <c r="DH166" i="1"/>
  <c r="ET167" i="1"/>
  <c r="EV167" i="1"/>
  <c r="EA187" i="1"/>
  <c r="EL187" i="1"/>
  <c r="DS157" i="1"/>
  <c r="DU157" i="1"/>
  <c r="DH159" i="1"/>
  <c r="CS160" i="1"/>
  <c r="CU160" i="1"/>
  <c r="ET160" i="1"/>
  <c r="EV160" i="1"/>
  <c r="EE187" i="1"/>
  <c r="EQ187" i="1"/>
  <c r="DS162" i="1"/>
  <c r="DU162" i="1"/>
  <c r="DH163" i="1"/>
  <c r="CS164" i="1"/>
  <c r="CU164" i="1"/>
  <c r="ET164" i="1"/>
  <c r="EV164" i="1"/>
  <c r="EH165" i="1"/>
  <c r="DS166" i="1"/>
  <c r="DU166" i="1"/>
  <c r="DH167" i="1"/>
  <c r="CS168" i="1"/>
  <c r="CU168" i="1"/>
  <c r="DK181" i="1"/>
  <c r="EN187" i="1"/>
  <c r="EH156" i="1"/>
  <c r="EH157" i="1"/>
  <c r="DS159" i="1"/>
  <c r="DU159" i="1"/>
  <c r="DH160" i="1"/>
  <c r="CS161" i="1"/>
  <c r="DS161" i="1"/>
  <c r="DY187" i="1"/>
  <c r="EC187" i="1"/>
  <c r="EK187" i="1"/>
  <c r="ET161" i="1"/>
  <c r="EH162" i="1"/>
  <c r="DS163" i="1"/>
  <c r="DU163" i="1"/>
  <c r="DH164" i="1"/>
  <c r="CS165" i="1"/>
  <c r="CU165" i="1"/>
  <c r="ET165" i="1"/>
  <c r="EV165" i="1"/>
  <c r="EH166" i="1"/>
  <c r="DS167" i="1"/>
  <c r="DU167" i="1"/>
  <c r="DH168" i="1"/>
  <c r="ET168" i="1"/>
  <c r="EV168" i="1"/>
  <c r="EH169" i="1"/>
  <c r="DS170" i="1"/>
  <c r="DU170" i="1"/>
  <c r="DH171" i="1"/>
  <c r="CS172" i="1"/>
  <c r="CU172" i="1"/>
  <c r="ET172" i="1"/>
  <c r="EV172" i="1"/>
  <c r="EH173" i="1"/>
  <c r="DS174" i="1"/>
  <c r="DU174" i="1"/>
  <c r="DH175" i="1"/>
  <c r="DS177" i="1"/>
  <c r="DU177" i="1"/>
  <c r="DH178" i="1"/>
  <c r="CS179" i="1"/>
  <c r="CU179" i="1"/>
  <c r="ET179" i="1"/>
  <c r="EV179" i="1"/>
  <c r="EH180" i="1"/>
  <c r="DW187" i="1"/>
  <c r="EF203" i="1"/>
  <c r="EH203" i="1"/>
  <c r="DS204" i="1"/>
  <c r="BW204" i="1"/>
  <c r="DU204" i="1"/>
  <c r="DF205" i="1"/>
  <c r="DH205" i="1"/>
  <c r="CS206" i="1"/>
  <c r="BV206" i="1"/>
  <c r="CU206" i="1"/>
  <c r="ET206" i="1"/>
  <c r="EV206" i="1"/>
  <c r="F18" i="3"/>
  <c r="F26" i="3"/>
  <c r="F24" i="3"/>
  <c r="F22" i="3"/>
  <c r="F20" i="3"/>
  <c r="E24" i="3"/>
  <c r="E28" i="3"/>
  <c r="CX187" i="1"/>
  <c r="E33" i="3"/>
  <c r="DN187" i="1"/>
  <c r="EH161" i="1"/>
  <c r="CU161" i="1"/>
  <c r="CU154" i="1"/>
  <c r="CS181" i="1"/>
  <c r="CU181" i="1"/>
  <c r="DH161" i="1"/>
  <c r="DU154" i="1"/>
  <c r="EF181" i="1"/>
  <c r="EH181" i="1"/>
  <c r="EH154" i="1"/>
  <c r="ET151" i="1"/>
  <c r="EV112" i="1"/>
  <c r="DF151" i="1"/>
  <c r="CS151" i="1"/>
  <c r="BV112" i="1"/>
  <c r="CU112" i="1"/>
  <c r="BV8" i="1"/>
  <c r="CU8" i="1"/>
  <c r="DH8" i="1"/>
  <c r="DS151" i="1"/>
  <c r="BW112" i="1"/>
  <c r="DU112" i="1"/>
  <c r="EV8" i="1"/>
  <c r="ET181" i="1"/>
  <c r="EV181" i="1"/>
  <c r="EV154" i="1"/>
  <c r="EV161" i="1"/>
  <c r="ET187" i="1"/>
  <c r="EV187" i="1"/>
  <c r="DU161" i="1"/>
  <c r="DF181" i="1"/>
  <c r="DH181" i="1"/>
  <c r="DH154" i="1"/>
  <c r="BW8" i="1"/>
  <c r="DU8" i="1"/>
  <c r="F28" i="3"/>
  <c r="EF187" i="1"/>
  <c r="EH187" i="1"/>
  <c r="DH151" i="1"/>
  <c r="EV151" i="1"/>
  <c r="CD206" i="1"/>
  <c r="CC206" i="1"/>
  <c r="CB206" i="1"/>
  <c r="CA206" i="1"/>
  <c r="BZ206" i="1"/>
  <c r="BY206" i="1"/>
  <c r="BX206" i="1"/>
  <c r="CD205" i="1"/>
  <c r="CC205" i="1"/>
  <c r="CB205" i="1"/>
  <c r="CA205" i="1"/>
  <c r="BZ205" i="1"/>
  <c r="BY205" i="1"/>
  <c r="BX205" i="1"/>
  <c r="CD204" i="1"/>
  <c r="CC204" i="1"/>
  <c r="CB204" i="1"/>
  <c r="CA204" i="1"/>
  <c r="BZ204" i="1"/>
  <c r="BY204" i="1"/>
  <c r="BX204" i="1"/>
  <c r="CE204" i="1"/>
  <c r="CG204" i="1"/>
  <c r="CD203" i="1"/>
  <c r="CC203" i="1"/>
  <c r="CB203" i="1"/>
  <c r="CA203" i="1"/>
  <c r="BZ203" i="1"/>
  <c r="BY203" i="1"/>
  <c r="BX203" i="1"/>
  <c r="CE180" i="1"/>
  <c r="CG180" i="1"/>
  <c r="CE177" i="1"/>
  <c r="CG177" i="1"/>
  <c r="CE174" i="1"/>
  <c r="CG174" i="1"/>
  <c r="CE172" i="1"/>
  <c r="CG172" i="1"/>
  <c r="CE169" i="1"/>
  <c r="CG169" i="1"/>
  <c r="CE166" i="1"/>
  <c r="CG166" i="1"/>
  <c r="CE164" i="1"/>
  <c r="CG164" i="1"/>
  <c r="CC187" i="1"/>
  <c r="CE160" i="1"/>
  <c r="CG160" i="1"/>
  <c r="CE157" i="1"/>
  <c r="CG157" i="1"/>
  <c r="CE155" i="1"/>
  <c r="CG155" i="1"/>
  <c r="BY187" i="1"/>
  <c r="CD150" i="1"/>
  <c r="CC150" i="1"/>
  <c r="CB150" i="1"/>
  <c r="CA150" i="1"/>
  <c r="BY150" i="1"/>
  <c r="BX150" i="1"/>
  <c r="CD149" i="1"/>
  <c r="CC149" i="1"/>
  <c r="CB149" i="1"/>
  <c r="CA149" i="1"/>
  <c r="BY149" i="1"/>
  <c r="BX149" i="1"/>
  <c r="CD148" i="1"/>
  <c r="CC148" i="1"/>
  <c r="CB148" i="1"/>
  <c r="CA148" i="1"/>
  <c r="BY148" i="1"/>
  <c r="BX148" i="1"/>
  <c r="CE148" i="1"/>
  <c r="CG148" i="1"/>
  <c r="CD147" i="1"/>
  <c r="CC147" i="1"/>
  <c r="CB147" i="1"/>
  <c r="CA147" i="1"/>
  <c r="BY147" i="1"/>
  <c r="BX147" i="1"/>
  <c r="CD146" i="1"/>
  <c r="CC146" i="1"/>
  <c r="CB146" i="1"/>
  <c r="CA146" i="1"/>
  <c r="BY146" i="1"/>
  <c r="BX146" i="1"/>
  <c r="CD145" i="1"/>
  <c r="CC145" i="1"/>
  <c r="CB145" i="1"/>
  <c r="CA145" i="1"/>
  <c r="BY145" i="1"/>
  <c r="BX145" i="1"/>
  <c r="CD144" i="1"/>
  <c r="CC144" i="1"/>
  <c r="CB144" i="1"/>
  <c r="CA144" i="1"/>
  <c r="BY144" i="1"/>
  <c r="BX144" i="1"/>
  <c r="CE144" i="1"/>
  <c r="CG144" i="1"/>
  <c r="CD143" i="1"/>
  <c r="CC143" i="1"/>
  <c r="CB143" i="1"/>
  <c r="CA143" i="1"/>
  <c r="BY143" i="1"/>
  <c r="BX143" i="1"/>
  <c r="CD142" i="1"/>
  <c r="CC142" i="1"/>
  <c r="CB142" i="1"/>
  <c r="CA142" i="1"/>
  <c r="BY142" i="1"/>
  <c r="BX142" i="1"/>
  <c r="CD141" i="1"/>
  <c r="CC141" i="1"/>
  <c r="CB141" i="1"/>
  <c r="CA141" i="1"/>
  <c r="BY141" i="1"/>
  <c r="BX141" i="1"/>
  <c r="CD139" i="1"/>
  <c r="CC139" i="1"/>
  <c r="CB139" i="1"/>
  <c r="CA139" i="1"/>
  <c r="BY139" i="1"/>
  <c r="BY112" i="1"/>
  <c r="BY113" i="1"/>
  <c r="BY114" i="1"/>
  <c r="BY115" i="1"/>
  <c r="BY116" i="1"/>
  <c r="BY118" i="1"/>
  <c r="BY119" i="1"/>
  <c r="BY120" i="1"/>
  <c r="BY121" i="1"/>
  <c r="BY122" i="1"/>
  <c r="BY123" i="1"/>
  <c r="BY124" i="1"/>
  <c r="BY125" i="1"/>
  <c r="BY126" i="1"/>
  <c r="BY127" i="1"/>
  <c r="BY128" i="1"/>
  <c r="BY129" i="1"/>
  <c r="BY130" i="1"/>
  <c r="BY131" i="1"/>
  <c r="BY132" i="1"/>
  <c r="BY133" i="1"/>
  <c r="BY134" i="1"/>
  <c r="BY135" i="1"/>
  <c r="BY136" i="1"/>
  <c r="BY137" i="1"/>
  <c r="BY138" i="1"/>
  <c r="BY151" i="1"/>
  <c r="BX139" i="1"/>
  <c r="BW139" i="1"/>
  <c r="DU139" i="1"/>
  <c r="BV139" i="1"/>
  <c r="CD138" i="1"/>
  <c r="CC138" i="1"/>
  <c r="CB138" i="1"/>
  <c r="CA138" i="1"/>
  <c r="BX138" i="1"/>
  <c r="CD137" i="1"/>
  <c r="CC137" i="1"/>
  <c r="CB137" i="1"/>
  <c r="CA137" i="1"/>
  <c r="BX137" i="1"/>
  <c r="CD136" i="1"/>
  <c r="CC136" i="1"/>
  <c r="CB136" i="1"/>
  <c r="CA136" i="1"/>
  <c r="BX136" i="1"/>
  <c r="CE136" i="1"/>
  <c r="CG136" i="1"/>
  <c r="CD135" i="1"/>
  <c r="CC135" i="1"/>
  <c r="CB135" i="1"/>
  <c r="CA135" i="1"/>
  <c r="BX135" i="1"/>
  <c r="CD134" i="1"/>
  <c r="CC134" i="1"/>
  <c r="CB134" i="1"/>
  <c r="CA134" i="1"/>
  <c r="BX134" i="1"/>
  <c r="CE134" i="1"/>
  <c r="CG134" i="1"/>
  <c r="CD133" i="1"/>
  <c r="CC133" i="1"/>
  <c r="CB133" i="1"/>
  <c r="CA133" i="1"/>
  <c r="BX133" i="1"/>
  <c r="CD132" i="1"/>
  <c r="CC132" i="1"/>
  <c r="CB132" i="1"/>
  <c r="CA132" i="1"/>
  <c r="BX132" i="1"/>
  <c r="CD131" i="1"/>
  <c r="CC131" i="1"/>
  <c r="CB131" i="1"/>
  <c r="CA131" i="1"/>
  <c r="BX131" i="1"/>
  <c r="CD130" i="1"/>
  <c r="CC130" i="1"/>
  <c r="CB130" i="1"/>
  <c r="CA130" i="1"/>
  <c r="BX130" i="1"/>
  <c r="CE130" i="1"/>
  <c r="CG130" i="1"/>
  <c r="CD129" i="1"/>
  <c r="CC129" i="1"/>
  <c r="CB129" i="1"/>
  <c r="CA129" i="1"/>
  <c r="BX129" i="1"/>
  <c r="CD128" i="1"/>
  <c r="CC128" i="1"/>
  <c r="CB128" i="1"/>
  <c r="CA128" i="1"/>
  <c r="BX128" i="1"/>
  <c r="CD127" i="1"/>
  <c r="CC127" i="1"/>
  <c r="CB127" i="1"/>
  <c r="CA127" i="1"/>
  <c r="BX127" i="1"/>
  <c r="CE127" i="1"/>
  <c r="CG127" i="1"/>
  <c r="CD126" i="1"/>
  <c r="CC126" i="1"/>
  <c r="CB126" i="1"/>
  <c r="CA126" i="1"/>
  <c r="BX126" i="1"/>
  <c r="CD125" i="1"/>
  <c r="CC125" i="1"/>
  <c r="CB125" i="1"/>
  <c r="CA125" i="1"/>
  <c r="BX125" i="1"/>
  <c r="CE125" i="1"/>
  <c r="CG125" i="1"/>
  <c r="CD124" i="1"/>
  <c r="CC124" i="1"/>
  <c r="CB124" i="1"/>
  <c r="CA124" i="1"/>
  <c r="BX124" i="1"/>
  <c r="CD123" i="1"/>
  <c r="CC123" i="1"/>
  <c r="CB123" i="1"/>
  <c r="CA123" i="1"/>
  <c r="BX123" i="1"/>
  <c r="CE123" i="1"/>
  <c r="CG123" i="1"/>
  <c r="CD122" i="1"/>
  <c r="CC122" i="1"/>
  <c r="CB122" i="1"/>
  <c r="CA122" i="1"/>
  <c r="BX122" i="1"/>
  <c r="CE122" i="1"/>
  <c r="CG122" i="1"/>
  <c r="CD121" i="1"/>
  <c r="CC121" i="1"/>
  <c r="CB121" i="1"/>
  <c r="CA121" i="1"/>
  <c r="BX121" i="1"/>
  <c r="CE121" i="1"/>
  <c r="CG121" i="1"/>
  <c r="CD120" i="1"/>
  <c r="CC120" i="1"/>
  <c r="CB120" i="1"/>
  <c r="CA120" i="1"/>
  <c r="BX120" i="1"/>
  <c r="CD119" i="1"/>
  <c r="CC119" i="1"/>
  <c r="CB119" i="1"/>
  <c r="CA119" i="1"/>
  <c r="BX119" i="1"/>
  <c r="CE119" i="1"/>
  <c r="CG119" i="1"/>
  <c r="CD118" i="1"/>
  <c r="CC118" i="1"/>
  <c r="CB118" i="1"/>
  <c r="CA118" i="1"/>
  <c r="BX118" i="1"/>
  <c r="CD116" i="1"/>
  <c r="CC116" i="1"/>
  <c r="CB116" i="1"/>
  <c r="CA116" i="1"/>
  <c r="BX116" i="1"/>
  <c r="CE116" i="1"/>
  <c r="CG116" i="1"/>
  <c r="CD115" i="1"/>
  <c r="CC115" i="1"/>
  <c r="CB115" i="1"/>
  <c r="CA115" i="1"/>
  <c r="BX115" i="1"/>
  <c r="CD114" i="1"/>
  <c r="CC114" i="1"/>
  <c r="CB114" i="1"/>
  <c r="CA114" i="1"/>
  <c r="BX114" i="1"/>
  <c r="CE114" i="1"/>
  <c r="CG114" i="1"/>
  <c r="CD113" i="1"/>
  <c r="CC113" i="1"/>
  <c r="CB113" i="1"/>
  <c r="CA113" i="1"/>
  <c r="BX113" i="1"/>
  <c r="CE113" i="1"/>
  <c r="CG113" i="1"/>
  <c r="CD112" i="1"/>
  <c r="CC112" i="1"/>
  <c r="CB112" i="1"/>
  <c r="CA112" i="1"/>
  <c r="BX112" i="1"/>
  <c r="CE112" i="1"/>
  <c r="CD107" i="1"/>
  <c r="CC107" i="1"/>
  <c r="CB107" i="1"/>
  <c r="CA107" i="1"/>
  <c r="BZ107" i="1"/>
  <c r="BY107" i="1"/>
  <c r="BX107" i="1"/>
  <c r="CE107" i="1"/>
  <c r="CG107" i="1"/>
  <c r="CD106" i="1"/>
  <c r="CC106" i="1"/>
  <c r="CB106" i="1"/>
  <c r="CA106" i="1"/>
  <c r="BZ106" i="1"/>
  <c r="BY106" i="1"/>
  <c r="BX106" i="1"/>
  <c r="CD105" i="1"/>
  <c r="CC105" i="1"/>
  <c r="CB105" i="1"/>
  <c r="CA105" i="1"/>
  <c r="BZ105" i="1"/>
  <c r="BY105" i="1"/>
  <c r="BX105" i="1"/>
  <c r="CE105" i="1"/>
  <c r="CG105" i="1"/>
  <c r="CD104" i="1"/>
  <c r="CC104" i="1"/>
  <c r="CB104" i="1"/>
  <c r="CA104" i="1"/>
  <c r="BZ104" i="1"/>
  <c r="BY104" i="1"/>
  <c r="BX104" i="1"/>
  <c r="CE104" i="1"/>
  <c r="CG104" i="1"/>
  <c r="CD103" i="1"/>
  <c r="CC103" i="1"/>
  <c r="CB103" i="1"/>
  <c r="CA103" i="1"/>
  <c r="BZ103" i="1"/>
  <c r="BY103" i="1"/>
  <c r="BX103" i="1"/>
  <c r="CD102" i="1"/>
  <c r="CC102" i="1"/>
  <c r="CB102" i="1"/>
  <c r="CA102" i="1"/>
  <c r="BZ102" i="1"/>
  <c r="BY102" i="1"/>
  <c r="BX102" i="1"/>
  <c r="CD101" i="1"/>
  <c r="CC101" i="1"/>
  <c r="CB101" i="1"/>
  <c r="CA101" i="1"/>
  <c r="BZ101" i="1"/>
  <c r="BY101" i="1"/>
  <c r="BX101" i="1"/>
  <c r="CE101" i="1"/>
  <c r="CG101" i="1"/>
  <c r="CD100" i="1"/>
  <c r="CC100" i="1"/>
  <c r="CB100" i="1"/>
  <c r="CA100" i="1"/>
  <c r="BZ100" i="1"/>
  <c r="BY100" i="1"/>
  <c r="BX100" i="1"/>
  <c r="CE100" i="1"/>
  <c r="CG100" i="1"/>
  <c r="CD99" i="1"/>
  <c r="CC99" i="1"/>
  <c r="CB99" i="1"/>
  <c r="CA99" i="1"/>
  <c r="BZ99" i="1"/>
  <c r="BY99" i="1"/>
  <c r="BX99" i="1"/>
  <c r="CE99" i="1"/>
  <c r="CG99" i="1"/>
  <c r="CD98" i="1"/>
  <c r="CC98" i="1"/>
  <c r="CB98" i="1"/>
  <c r="CA98" i="1"/>
  <c r="BZ98" i="1"/>
  <c r="BY98" i="1"/>
  <c r="BX98" i="1"/>
  <c r="CD97" i="1"/>
  <c r="CC97" i="1"/>
  <c r="CB97" i="1"/>
  <c r="CA97" i="1"/>
  <c r="BZ97" i="1"/>
  <c r="BY97" i="1"/>
  <c r="BX97" i="1"/>
  <c r="CD96" i="1"/>
  <c r="CC96" i="1"/>
  <c r="CB96" i="1"/>
  <c r="CA96" i="1"/>
  <c r="BZ96" i="1"/>
  <c r="BY96" i="1"/>
  <c r="BX96" i="1"/>
  <c r="CE96" i="1"/>
  <c r="CG96" i="1"/>
  <c r="CD95" i="1"/>
  <c r="CC95" i="1"/>
  <c r="CB95" i="1"/>
  <c r="CA95" i="1"/>
  <c r="BZ95" i="1"/>
  <c r="BY95" i="1"/>
  <c r="BX95" i="1"/>
  <c r="CE95" i="1"/>
  <c r="CG95" i="1"/>
  <c r="CD94" i="1"/>
  <c r="CC94" i="1"/>
  <c r="CB94" i="1"/>
  <c r="CA94" i="1"/>
  <c r="BZ94" i="1"/>
  <c r="BY94" i="1"/>
  <c r="BX94" i="1"/>
  <c r="CD93" i="1"/>
  <c r="CC93" i="1"/>
  <c r="CB93" i="1"/>
  <c r="CA93" i="1"/>
  <c r="BZ93" i="1"/>
  <c r="BY93" i="1"/>
  <c r="BX93" i="1"/>
  <c r="CE93" i="1"/>
  <c r="CG93" i="1"/>
  <c r="CD92" i="1"/>
  <c r="CC92" i="1"/>
  <c r="CB92" i="1"/>
  <c r="CA92" i="1"/>
  <c r="BZ92" i="1"/>
  <c r="BY92" i="1"/>
  <c r="BX92" i="1"/>
  <c r="CD91" i="1"/>
  <c r="CC91" i="1"/>
  <c r="CB91" i="1"/>
  <c r="CA91" i="1"/>
  <c r="BZ91" i="1"/>
  <c r="BY91" i="1"/>
  <c r="BX91" i="1"/>
  <c r="BW91" i="1"/>
  <c r="BV91" i="1"/>
  <c r="CU91" i="1"/>
  <c r="CD90" i="1"/>
  <c r="CC90" i="1"/>
  <c r="CB90" i="1"/>
  <c r="CA90" i="1"/>
  <c r="BZ90" i="1"/>
  <c r="BY90" i="1"/>
  <c r="BX90" i="1"/>
  <c r="CD89" i="1"/>
  <c r="CC89" i="1"/>
  <c r="CB89" i="1"/>
  <c r="CA89" i="1"/>
  <c r="BZ89" i="1"/>
  <c r="BY89" i="1"/>
  <c r="BX89" i="1"/>
  <c r="CE89" i="1"/>
  <c r="CG89" i="1"/>
  <c r="CD88" i="1"/>
  <c r="CC88" i="1"/>
  <c r="CB88" i="1"/>
  <c r="CA88" i="1"/>
  <c r="BZ88" i="1"/>
  <c r="BY88" i="1"/>
  <c r="BX88" i="1"/>
  <c r="CE88" i="1"/>
  <c r="CG88" i="1"/>
  <c r="CD87" i="1"/>
  <c r="CC87" i="1"/>
  <c r="CB87" i="1"/>
  <c r="CA87" i="1"/>
  <c r="BZ87" i="1"/>
  <c r="BY87" i="1"/>
  <c r="BX87" i="1"/>
  <c r="CD86" i="1"/>
  <c r="CC86" i="1"/>
  <c r="CB86" i="1"/>
  <c r="CA86" i="1"/>
  <c r="BZ86" i="1"/>
  <c r="BY86" i="1"/>
  <c r="BX86" i="1"/>
  <c r="CD85" i="1"/>
  <c r="CC85" i="1"/>
  <c r="CB85" i="1"/>
  <c r="CA85" i="1"/>
  <c r="BZ85" i="1"/>
  <c r="BY85" i="1"/>
  <c r="BX85" i="1"/>
  <c r="BW85" i="1"/>
  <c r="BV85" i="1"/>
  <c r="CE85" i="1"/>
  <c r="CG85" i="1"/>
  <c r="CD84" i="1"/>
  <c r="CC84" i="1"/>
  <c r="CB84" i="1"/>
  <c r="CA84" i="1"/>
  <c r="BZ84" i="1"/>
  <c r="BY84" i="1"/>
  <c r="BX84" i="1"/>
  <c r="BW84" i="1"/>
  <c r="DU84" i="1"/>
  <c r="BV84" i="1"/>
  <c r="CE84" i="1"/>
  <c r="CG84" i="1"/>
  <c r="CD83" i="1"/>
  <c r="CC83" i="1"/>
  <c r="CB83" i="1"/>
  <c r="CA83" i="1"/>
  <c r="BZ83" i="1"/>
  <c r="BY83" i="1"/>
  <c r="BX83" i="1"/>
  <c r="BW83" i="1"/>
  <c r="DU83" i="1"/>
  <c r="BV83" i="1"/>
  <c r="CE83" i="1"/>
  <c r="CD82" i="1"/>
  <c r="CC82" i="1"/>
  <c r="CB82" i="1"/>
  <c r="CA82" i="1"/>
  <c r="BZ82" i="1"/>
  <c r="BY82" i="1"/>
  <c r="BX82" i="1"/>
  <c r="BV82" i="1"/>
  <c r="CD81" i="1"/>
  <c r="CC81" i="1"/>
  <c r="CB81" i="1"/>
  <c r="CA81" i="1"/>
  <c r="BZ81" i="1"/>
  <c r="BY81" i="1"/>
  <c r="BX81" i="1"/>
  <c r="CD80" i="1"/>
  <c r="CC80" i="1"/>
  <c r="CB80" i="1"/>
  <c r="CA80" i="1"/>
  <c r="BZ80" i="1"/>
  <c r="BY80" i="1"/>
  <c r="BX80" i="1"/>
  <c r="CE80" i="1"/>
  <c r="CG80" i="1"/>
  <c r="CD79" i="1"/>
  <c r="CC79" i="1"/>
  <c r="CB79" i="1"/>
  <c r="CA79" i="1"/>
  <c r="BZ79" i="1"/>
  <c r="BY79" i="1"/>
  <c r="BX79" i="1"/>
  <c r="CD78" i="1"/>
  <c r="CC78" i="1"/>
  <c r="CB78" i="1"/>
  <c r="CA78" i="1"/>
  <c r="BZ78" i="1"/>
  <c r="BY78" i="1"/>
  <c r="BX78" i="1"/>
  <c r="CE78" i="1"/>
  <c r="CG78" i="1"/>
  <c r="CD77" i="1"/>
  <c r="CC77" i="1"/>
  <c r="CB77" i="1"/>
  <c r="CA77" i="1"/>
  <c r="BZ77" i="1"/>
  <c r="BY77" i="1"/>
  <c r="BX77" i="1"/>
  <c r="CD76" i="1"/>
  <c r="CC76" i="1"/>
  <c r="CB76" i="1"/>
  <c r="CA76" i="1"/>
  <c r="BZ76" i="1"/>
  <c r="BY76" i="1"/>
  <c r="BX76" i="1"/>
  <c r="CE76" i="1"/>
  <c r="CG76" i="1"/>
  <c r="CD75" i="1"/>
  <c r="CC75" i="1"/>
  <c r="CB75" i="1"/>
  <c r="CA75" i="1"/>
  <c r="BZ75" i="1"/>
  <c r="BY75" i="1"/>
  <c r="BX75" i="1"/>
  <c r="CD74" i="1"/>
  <c r="CC74" i="1"/>
  <c r="CB74" i="1"/>
  <c r="CA74" i="1"/>
  <c r="BZ74" i="1"/>
  <c r="BY74" i="1"/>
  <c r="BX74" i="1"/>
  <c r="CE74" i="1"/>
  <c r="CG74" i="1"/>
  <c r="CD73" i="1"/>
  <c r="CC73" i="1"/>
  <c r="CB73" i="1"/>
  <c r="CA73" i="1"/>
  <c r="BZ73" i="1"/>
  <c r="BY73" i="1"/>
  <c r="BX73" i="1"/>
  <c r="CE73" i="1"/>
  <c r="CG73" i="1"/>
  <c r="CD72" i="1"/>
  <c r="CC72" i="1"/>
  <c r="CB72" i="1"/>
  <c r="CA72" i="1"/>
  <c r="BZ72" i="1"/>
  <c r="BY72" i="1"/>
  <c r="BX72" i="1"/>
  <c r="CD70" i="1"/>
  <c r="CC70" i="1"/>
  <c r="CB70" i="1"/>
  <c r="CA70" i="1"/>
  <c r="BZ70" i="1"/>
  <c r="BY70" i="1"/>
  <c r="BX70" i="1"/>
  <c r="CE70" i="1"/>
  <c r="CG70" i="1"/>
  <c r="CD69" i="1"/>
  <c r="CC69" i="1"/>
  <c r="CB69" i="1"/>
  <c r="CA69" i="1"/>
  <c r="BZ69" i="1"/>
  <c r="BY69" i="1"/>
  <c r="BX69" i="1"/>
  <c r="CE69" i="1"/>
  <c r="CG69" i="1"/>
  <c r="CD68" i="1"/>
  <c r="CC68" i="1"/>
  <c r="CB68" i="1"/>
  <c r="CA68" i="1"/>
  <c r="BZ68" i="1"/>
  <c r="BY68" i="1"/>
  <c r="BX68" i="1"/>
  <c r="CE68" i="1"/>
  <c r="CG68" i="1"/>
  <c r="CD67" i="1"/>
  <c r="CC67" i="1"/>
  <c r="CB67" i="1"/>
  <c r="CA67" i="1"/>
  <c r="BZ67" i="1"/>
  <c r="BY67" i="1"/>
  <c r="BX67" i="1"/>
  <c r="CD66" i="1"/>
  <c r="CC66" i="1"/>
  <c r="CB66" i="1"/>
  <c r="CA66" i="1"/>
  <c r="BZ66" i="1"/>
  <c r="BY66" i="1"/>
  <c r="BX66" i="1"/>
  <c r="CD65" i="1"/>
  <c r="CC65" i="1"/>
  <c r="CB65" i="1"/>
  <c r="CA65" i="1"/>
  <c r="BZ65" i="1"/>
  <c r="BY65" i="1"/>
  <c r="BX65" i="1"/>
  <c r="CE65" i="1"/>
  <c r="CG65" i="1"/>
  <c r="CD64" i="1"/>
  <c r="CC64" i="1"/>
  <c r="CB64" i="1"/>
  <c r="CA64" i="1"/>
  <c r="BZ64" i="1"/>
  <c r="BY64" i="1"/>
  <c r="BX64" i="1"/>
  <c r="CE64" i="1"/>
  <c r="CG64" i="1"/>
  <c r="CD62" i="1"/>
  <c r="CC62" i="1"/>
  <c r="CB62" i="1"/>
  <c r="CA62" i="1"/>
  <c r="BZ62" i="1"/>
  <c r="BY62" i="1"/>
  <c r="BX62" i="1"/>
  <c r="CE62" i="1"/>
  <c r="CG62" i="1"/>
  <c r="CD61" i="1"/>
  <c r="CC61" i="1"/>
  <c r="CB61" i="1"/>
  <c r="CA61" i="1"/>
  <c r="BZ61" i="1"/>
  <c r="BY61" i="1"/>
  <c r="BX61" i="1"/>
  <c r="CD60" i="1"/>
  <c r="CC60" i="1"/>
  <c r="CB60" i="1"/>
  <c r="CA60" i="1"/>
  <c r="BZ60" i="1"/>
  <c r="BY60" i="1"/>
  <c r="BX60" i="1"/>
  <c r="CE60" i="1"/>
  <c r="CG60" i="1"/>
  <c r="CD59" i="1"/>
  <c r="CC59" i="1"/>
  <c r="CB59" i="1"/>
  <c r="CA59" i="1"/>
  <c r="BZ59" i="1"/>
  <c r="BY59" i="1"/>
  <c r="BX59" i="1"/>
  <c r="CD58" i="1"/>
  <c r="CC58" i="1"/>
  <c r="CB58" i="1"/>
  <c r="CA58" i="1"/>
  <c r="BZ58" i="1"/>
  <c r="BY58" i="1"/>
  <c r="BX58" i="1"/>
  <c r="CE58" i="1"/>
  <c r="CG58" i="1"/>
  <c r="CD57" i="1"/>
  <c r="CC57" i="1"/>
  <c r="CB57" i="1"/>
  <c r="CA57" i="1"/>
  <c r="BZ57" i="1"/>
  <c r="BY57" i="1"/>
  <c r="BX57" i="1"/>
  <c r="CE57" i="1"/>
  <c r="CG57" i="1"/>
  <c r="CD56" i="1"/>
  <c r="CC56" i="1"/>
  <c r="CB56" i="1"/>
  <c r="CA56" i="1"/>
  <c r="BZ56" i="1"/>
  <c r="BY56" i="1"/>
  <c r="BX56" i="1"/>
  <c r="CD55" i="1"/>
  <c r="CC55" i="1"/>
  <c r="CB55" i="1"/>
  <c r="CA55" i="1"/>
  <c r="BZ55" i="1"/>
  <c r="BY55" i="1"/>
  <c r="BX55" i="1"/>
  <c r="CD54" i="1"/>
  <c r="CC54" i="1"/>
  <c r="CB54" i="1"/>
  <c r="CA54" i="1"/>
  <c r="BZ54" i="1"/>
  <c r="BY54" i="1"/>
  <c r="BX54" i="1"/>
  <c r="CE54" i="1"/>
  <c r="CG54" i="1"/>
  <c r="CD53" i="1"/>
  <c r="CC53" i="1"/>
  <c r="CB53" i="1"/>
  <c r="CA53" i="1"/>
  <c r="BZ53" i="1"/>
  <c r="BY53" i="1"/>
  <c r="BX53" i="1"/>
  <c r="CE53" i="1"/>
  <c r="CG53" i="1"/>
  <c r="CD52" i="1"/>
  <c r="CC52" i="1"/>
  <c r="CB52" i="1"/>
  <c r="CA52" i="1"/>
  <c r="BZ52" i="1"/>
  <c r="BY52" i="1"/>
  <c r="BX52" i="1"/>
  <c r="CE52" i="1"/>
  <c r="CG52" i="1"/>
  <c r="CD51" i="1"/>
  <c r="CC51" i="1"/>
  <c r="CB51" i="1"/>
  <c r="CA51" i="1"/>
  <c r="BZ51" i="1"/>
  <c r="BY51" i="1"/>
  <c r="BX51" i="1"/>
  <c r="CD50" i="1"/>
  <c r="CC50" i="1"/>
  <c r="CB50" i="1"/>
  <c r="CA50" i="1"/>
  <c r="BZ50" i="1"/>
  <c r="BY50" i="1"/>
  <c r="BX50" i="1"/>
  <c r="CD49" i="1"/>
  <c r="CC49" i="1"/>
  <c r="CB49" i="1"/>
  <c r="CA49" i="1"/>
  <c r="BZ49" i="1"/>
  <c r="BY49" i="1"/>
  <c r="BX49" i="1"/>
  <c r="CE49" i="1"/>
  <c r="CG49" i="1"/>
  <c r="CD48" i="1"/>
  <c r="CC48" i="1"/>
  <c r="CB48" i="1"/>
  <c r="CA48" i="1"/>
  <c r="BZ48" i="1"/>
  <c r="BY48" i="1"/>
  <c r="BX48" i="1"/>
  <c r="CE48" i="1"/>
  <c r="CG48" i="1"/>
  <c r="CD47" i="1"/>
  <c r="CC47" i="1"/>
  <c r="CB47" i="1"/>
  <c r="CA47" i="1"/>
  <c r="BZ47" i="1"/>
  <c r="BY47" i="1"/>
  <c r="BX47" i="1"/>
  <c r="CD46" i="1"/>
  <c r="CC46" i="1"/>
  <c r="CB46" i="1"/>
  <c r="CA46" i="1"/>
  <c r="BZ46" i="1"/>
  <c r="BY46" i="1"/>
  <c r="BX46" i="1"/>
  <c r="CE46" i="1"/>
  <c r="CG46" i="1"/>
  <c r="CD45" i="1"/>
  <c r="CC45" i="1"/>
  <c r="CB45" i="1"/>
  <c r="CA45" i="1"/>
  <c r="BZ45" i="1"/>
  <c r="BY45" i="1"/>
  <c r="BX45" i="1"/>
  <c r="CD43" i="1"/>
  <c r="CC43" i="1"/>
  <c r="CB43" i="1"/>
  <c r="CA43" i="1"/>
  <c r="BZ43" i="1"/>
  <c r="BY43" i="1"/>
  <c r="BX43" i="1"/>
  <c r="CD41" i="1"/>
  <c r="CC41" i="1"/>
  <c r="CB41" i="1"/>
  <c r="CA41" i="1"/>
  <c r="BZ41" i="1"/>
  <c r="BY41" i="1"/>
  <c r="BX41" i="1"/>
  <c r="CD40" i="1"/>
  <c r="CC40" i="1"/>
  <c r="CB40" i="1"/>
  <c r="CA40" i="1"/>
  <c r="BZ40" i="1"/>
  <c r="BY40" i="1"/>
  <c r="BX40" i="1"/>
  <c r="CD39" i="1"/>
  <c r="CC39" i="1"/>
  <c r="CB39" i="1"/>
  <c r="CA39" i="1"/>
  <c r="BZ39" i="1"/>
  <c r="BY39" i="1"/>
  <c r="BX39" i="1"/>
  <c r="CD38" i="1"/>
  <c r="CC38" i="1"/>
  <c r="CB38" i="1"/>
  <c r="CA38" i="1"/>
  <c r="BZ38" i="1"/>
  <c r="BY38" i="1"/>
  <c r="BX38" i="1"/>
  <c r="CE38" i="1"/>
  <c r="CG38" i="1"/>
  <c r="CD36" i="1"/>
  <c r="CC36" i="1"/>
  <c r="CB36" i="1"/>
  <c r="CA36" i="1"/>
  <c r="BZ36" i="1"/>
  <c r="BY36" i="1"/>
  <c r="BX36" i="1"/>
  <c r="CE36" i="1"/>
  <c r="CG36" i="1"/>
  <c r="CD35" i="1"/>
  <c r="CC35" i="1"/>
  <c r="CB35" i="1"/>
  <c r="CA35" i="1"/>
  <c r="BZ35" i="1"/>
  <c r="BY35" i="1"/>
  <c r="BX35" i="1"/>
  <c r="CD34" i="1"/>
  <c r="CC34" i="1"/>
  <c r="CB34" i="1"/>
  <c r="CA34" i="1"/>
  <c r="BZ34" i="1"/>
  <c r="BY34" i="1"/>
  <c r="BX34" i="1"/>
  <c r="CD33" i="1"/>
  <c r="CC33" i="1"/>
  <c r="CB33" i="1"/>
  <c r="CA33" i="1"/>
  <c r="BZ33" i="1"/>
  <c r="BY33" i="1"/>
  <c r="BX33" i="1"/>
  <c r="CE33" i="1"/>
  <c r="CG33" i="1"/>
  <c r="CD32" i="1"/>
  <c r="CC32" i="1"/>
  <c r="CB32" i="1"/>
  <c r="CA32" i="1"/>
  <c r="BZ32" i="1"/>
  <c r="BY32" i="1"/>
  <c r="BX32" i="1"/>
  <c r="CE32" i="1"/>
  <c r="CG32" i="1"/>
  <c r="CD31" i="1"/>
  <c r="CC31" i="1"/>
  <c r="CB31" i="1"/>
  <c r="CA31" i="1"/>
  <c r="BZ31" i="1"/>
  <c r="BY31" i="1"/>
  <c r="BX31" i="1"/>
  <c r="CD30" i="1"/>
  <c r="CC30" i="1"/>
  <c r="CB30" i="1"/>
  <c r="CA30" i="1"/>
  <c r="BZ30" i="1"/>
  <c r="BY30" i="1"/>
  <c r="BX30" i="1"/>
  <c r="CE30" i="1"/>
  <c r="CG30" i="1"/>
  <c r="CD29" i="1"/>
  <c r="CC29" i="1"/>
  <c r="CB29" i="1"/>
  <c r="CA29" i="1"/>
  <c r="BZ29" i="1"/>
  <c r="BY29" i="1"/>
  <c r="BX29" i="1"/>
  <c r="BV29" i="1"/>
  <c r="CD28" i="1"/>
  <c r="CC28" i="1"/>
  <c r="CB28" i="1"/>
  <c r="CA28" i="1"/>
  <c r="BZ28" i="1"/>
  <c r="BY28" i="1"/>
  <c r="BX28" i="1"/>
  <c r="CE28" i="1"/>
  <c r="CG28" i="1"/>
  <c r="CD27" i="1"/>
  <c r="CC27" i="1"/>
  <c r="CB27" i="1"/>
  <c r="CA27" i="1"/>
  <c r="BZ27" i="1"/>
  <c r="BY27" i="1"/>
  <c r="BX27" i="1"/>
  <c r="CD26" i="1"/>
  <c r="CC26" i="1"/>
  <c r="CB26" i="1"/>
  <c r="CA26" i="1"/>
  <c r="BZ26" i="1"/>
  <c r="BY26" i="1"/>
  <c r="BX26" i="1"/>
  <c r="CE26" i="1"/>
  <c r="CG26" i="1"/>
  <c r="CD25" i="1"/>
  <c r="CC25" i="1"/>
  <c r="CB25" i="1"/>
  <c r="CA25" i="1"/>
  <c r="BZ25" i="1"/>
  <c r="BY25" i="1"/>
  <c r="BX25" i="1"/>
  <c r="CE25" i="1"/>
  <c r="CG25" i="1"/>
  <c r="CD24" i="1"/>
  <c r="CC24" i="1"/>
  <c r="CB24" i="1"/>
  <c r="CA24" i="1"/>
  <c r="BZ24" i="1"/>
  <c r="BY24" i="1"/>
  <c r="BX24" i="1"/>
  <c r="CD23" i="1"/>
  <c r="CC23" i="1"/>
  <c r="CB23" i="1"/>
  <c r="CA23" i="1"/>
  <c r="BZ23" i="1"/>
  <c r="BY23" i="1"/>
  <c r="BX23" i="1"/>
  <c r="CD22" i="1"/>
  <c r="CC22" i="1"/>
  <c r="CB22" i="1"/>
  <c r="CB8" i="1"/>
  <c r="CB9" i="1"/>
  <c r="CB11" i="1"/>
  <c r="CB13" i="1"/>
  <c r="CB14" i="1"/>
  <c r="CB15" i="1"/>
  <c r="CB16" i="1"/>
  <c r="CB17" i="1"/>
  <c r="CB18" i="1"/>
  <c r="CB20" i="1"/>
  <c r="CB108" i="1"/>
  <c r="CA22" i="1"/>
  <c r="BZ22" i="1"/>
  <c r="BY22" i="1"/>
  <c r="BX22" i="1"/>
  <c r="BX8" i="1"/>
  <c r="BX9" i="1"/>
  <c r="BX11" i="1"/>
  <c r="BX13" i="1"/>
  <c r="BX14" i="1"/>
  <c r="BX15" i="1"/>
  <c r="BX16" i="1"/>
  <c r="BX17" i="1"/>
  <c r="BX18" i="1"/>
  <c r="BX20" i="1"/>
  <c r="BX108" i="1"/>
  <c r="BW22" i="1"/>
  <c r="BV22" i="1"/>
  <c r="CU22" i="1"/>
  <c r="CD20" i="1"/>
  <c r="CC20" i="1"/>
  <c r="CA20" i="1"/>
  <c r="BZ20" i="1"/>
  <c r="BY20" i="1"/>
  <c r="CE20" i="1"/>
  <c r="CG20" i="1"/>
  <c r="CD18" i="1"/>
  <c r="CC18" i="1"/>
  <c r="CA18" i="1"/>
  <c r="BZ18" i="1"/>
  <c r="BY18" i="1"/>
  <c r="BV18" i="1"/>
  <c r="BW18" i="1"/>
  <c r="CE18" i="1"/>
  <c r="CG18" i="1"/>
  <c r="DU18" i="1"/>
  <c r="CU18" i="1"/>
  <c r="CD17" i="1"/>
  <c r="CC17" i="1"/>
  <c r="CA17" i="1"/>
  <c r="BZ17" i="1"/>
  <c r="BY17" i="1"/>
  <c r="CE17" i="1"/>
  <c r="CG17" i="1"/>
  <c r="CD16" i="1"/>
  <c r="CC16" i="1"/>
  <c r="CA16" i="1"/>
  <c r="BZ16" i="1"/>
  <c r="BY16" i="1"/>
  <c r="CE16" i="1"/>
  <c r="CG16" i="1"/>
  <c r="CD15" i="1"/>
  <c r="CC15" i="1"/>
  <c r="CA15" i="1"/>
  <c r="BZ15" i="1"/>
  <c r="BY15" i="1"/>
  <c r="CD14" i="1"/>
  <c r="CC14" i="1"/>
  <c r="CA14" i="1"/>
  <c r="BZ14" i="1"/>
  <c r="BY14" i="1"/>
  <c r="CE14" i="1"/>
  <c r="CG14" i="1"/>
  <c r="CD13" i="1"/>
  <c r="CC13" i="1"/>
  <c r="CA13" i="1"/>
  <c r="BZ13" i="1"/>
  <c r="BY13" i="1"/>
  <c r="CD11" i="1"/>
  <c r="CC11" i="1"/>
  <c r="CA11" i="1"/>
  <c r="BZ11" i="1"/>
  <c r="BY11" i="1"/>
  <c r="CD9" i="1"/>
  <c r="CC9" i="1"/>
  <c r="CA9" i="1"/>
  <c r="BZ9" i="1"/>
  <c r="BY9" i="1"/>
  <c r="BW9" i="1"/>
  <c r="BV9" i="1"/>
  <c r="CD8" i="1"/>
  <c r="CC8" i="1"/>
  <c r="CA8" i="1"/>
  <c r="BZ8" i="1"/>
  <c r="BY8" i="1"/>
  <c r="CE8" i="1"/>
  <c r="BV2" i="1"/>
  <c r="CE205" i="1"/>
  <c r="CG205" i="1"/>
  <c r="CG182" i="1"/>
  <c r="CE179" i="1"/>
  <c r="CG179" i="1"/>
  <c r="CE173" i="1"/>
  <c r="CG173" i="1"/>
  <c r="CE170" i="1"/>
  <c r="CG170" i="1"/>
  <c r="CE168" i="1"/>
  <c r="CG168" i="1"/>
  <c r="CE165" i="1"/>
  <c r="CG165" i="1"/>
  <c r="CE162" i="1"/>
  <c r="CG162" i="1"/>
  <c r="CA187" i="1"/>
  <c r="CE156" i="1"/>
  <c r="CG156" i="1"/>
  <c r="CG153" i="1"/>
  <c r="CG152" i="1"/>
  <c r="CE145" i="1"/>
  <c r="CG145" i="1"/>
  <c r="CE143" i="1"/>
  <c r="CG143" i="1"/>
  <c r="CE138" i="1"/>
  <c r="CG138" i="1"/>
  <c r="CE135" i="1"/>
  <c r="CG135" i="1"/>
  <c r="CE131" i="1"/>
  <c r="CG131" i="1"/>
  <c r="CE128" i="1"/>
  <c r="CG128" i="1"/>
  <c r="CE126" i="1"/>
  <c r="CG126" i="1"/>
  <c r="CE118" i="1"/>
  <c r="CG118" i="1"/>
  <c r="CG111" i="1"/>
  <c r="CG110" i="1"/>
  <c r="CG109" i="1"/>
  <c r="CE103" i="1"/>
  <c r="CG103" i="1"/>
  <c r="CE97" i="1"/>
  <c r="CG97" i="1"/>
  <c r="CE92" i="1"/>
  <c r="CG92" i="1"/>
  <c r="CE87" i="1"/>
  <c r="CG87" i="1"/>
  <c r="CE81" i="1"/>
  <c r="CG81" i="1"/>
  <c r="CE77" i="1"/>
  <c r="CG77" i="1"/>
  <c r="CE72" i="1"/>
  <c r="CG72" i="1"/>
  <c r="CE66" i="1"/>
  <c r="CG66" i="1"/>
  <c r="CE61" i="1"/>
  <c r="CG61" i="1"/>
  <c r="CE56" i="1"/>
  <c r="CG56" i="1"/>
  <c r="CE50" i="1"/>
  <c r="CG50" i="1"/>
  <c r="CE45" i="1"/>
  <c r="CG45" i="1"/>
  <c r="CE40" i="1"/>
  <c r="CG40" i="1"/>
  <c r="CE34" i="1"/>
  <c r="CG34" i="1"/>
  <c r="CE29" i="1"/>
  <c r="CG29" i="1"/>
  <c r="CE24" i="1"/>
  <c r="CG24" i="1"/>
  <c r="CE13" i="1"/>
  <c r="CG13" i="1"/>
  <c r="CE5" i="1"/>
  <c r="BC176" i="1"/>
  <c r="BB176" i="1"/>
  <c r="BA176" i="1"/>
  <c r="AZ176" i="1"/>
  <c r="AY176" i="1"/>
  <c r="AX176" i="1"/>
  <c r="AW176" i="1"/>
  <c r="AV176" i="1"/>
  <c r="AU176" i="1"/>
  <c r="I176" i="1"/>
  <c r="AF110" i="1"/>
  <c r="BP107" i="1"/>
  <c r="BO107" i="1"/>
  <c r="BN107" i="1"/>
  <c r="BM107" i="1"/>
  <c r="BL107" i="1"/>
  <c r="BK107" i="1"/>
  <c r="BJ107" i="1"/>
  <c r="BI107" i="1"/>
  <c r="BH107" i="1"/>
  <c r="BC107" i="1"/>
  <c r="BB107" i="1"/>
  <c r="BA107" i="1"/>
  <c r="AZ107" i="1"/>
  <c r="AY107" i="1"/>
  <c r="AX107" i="1"/>
  <c r="AW107" i="1"/>
  <c r="AV107" i="1"/>
  <c r="AU107" i="1"/>
  <c r="AP107" i="1"/>
  <c r="AO107" i="1"/>
  <c r="AN107" i="1"/>
  <c r="AM107" i="1"/>
  <c r="AL107" i="1"/>
  <c r="AK107" i="1"/>
  <c r="AJ107" i="1"/>
  <c r="AI107" i="1"/>
  <c r="AH107" i="1"/>
  <c r="AC107" i="1"/>
  <c r="AB107" i="1"/>
  <c r="AA107" i="1"/>
  <c r="Z107" i="1"/>
  <c r="Y107" i="1"/>
  <c r="X107" i="1"/>
  <c r="W107" i="1"/>
  <c r="V107" i="1"/>
  <c r="U107" i="1"/>
  <c r="BP106" i="1"/>
  <c r="BO106" i="1"/>
  <c r="BN106" i="1"/>
  <c r="BM106" i="1"/>
  <c r="BL106" i="1"/>
  <c r="BK106" i="1"/>
  <c r="BJ106" i="1"/>
  <c r="BI106" i="1"/>
  <c r="BH106" i="1"/>
  <c r="BC106" i="1"/>
  <c r="BB106" i="1"/>
  <c r="BA106" i="1"/>
  <c r="AZ106" i="1"/>
  <c r="AY106" i="1"/>
  <c r="AX106" i="1"/>
  <c r="AW106" i="1"/>
  <c r="AV106" i="1"/>
  <c r="AU106" i="1"/>
  <c r="AP106" i="1"/>
  <c r="AO106" i="1"/>
  <c r="AN106" i="1"/>
  <c r="AM106" i="1"/>
  <c r="AL106" i="1"/>
  <c r="AK106" i="1"/>
  <c r="AJ106" i="1"/>
  <c r="AI106" i="1"/>
  <c r="AH106" i="1"/>
  <c r="AC106" i="1"/>
  <c r="AB106" i="1"/>
  <c r="AA106" i="1"/>
  <c r="Z106" i="1"/>
  <c r="Y106" i="1"/>
  <c r="X106" i="1"/>
  <c r="W106" i="1"/>
  <c r="V106" i="1"/>
  <c r="U106" i="1"/>
  <c r="BP105" i="1"/>
  <c r="BO105" i="1"/>
  <c r="BN105" i="1"/>
  <c r="BM105" i="1"/>
  <c r="BL105" i="1"/>
  <c r="BK105" i="1"/>
  <c r="BJ105" i="1"/>
  <c r="BI105" i="1"/>
  <c r="BH105" i="1"/>
  <c r="BC105" i="1"/>
  <c r="BB105" i="1"/>
  <c r="BA105" i="1"/>
  <c r="AZ105" i="1"/>
  <c r="AY105" i="1"/>
  <c r="AX105" i="1"/>
  <c r="AW105" i="1"/>
  <c r="AV105" i="1"/>
  <c r="AU105" i="1"/>
  <c r="AP105" i="1"/>
  <c r="AO105" i="1"/>
  <c r="AN105" i="1"/>
  <c r="AM105" i="1"/>
  <c r="AL105" i="1"/>
  <c r="AK105" i="1"/>
  <c r="AJ105" i="1"/>
  <c r="AI105" i="1"/>
  <c r="AH105" i="1"/>
  <c r="AC105" i="1"/>
  <c r="AB105" i="1"/>
  <c r="AA105" i="1"/>
  <c r="Z105" i="1"/>
  <c r="Y105" i="1"/>
  <c r="X105" i="1"/>
  <c r="W105" i="1"/>
  <c r="V105" i="1"/>
  <c r="U105" i="1"/>
  <c r="BP104" i="1"/>
  <c r="BO104" i="1"/>
  <c r="BN104" i="1"/>
  <c r="BM104" i="1"/>
  <c r="BL104" i="1"/>
  <c r="BK104" i="1"/>
  <c r="BJ104" i="1"/>
  <c r="BI104" i="1"/>
  <c r="BH104" i="1"/>
  <c r="BC104" i="1"/>
  <c r="BB104" i="1"/>
  <c r="BA104" i="1"/>
  <c r="AZ104" i="1"/>
  <c r="AY104" i="1"/>
  <c r="AX104" i="1"/>
  <c r="AW104" i="1"/>
  <c r="AV104" i="1"/>
  <c r="AU104" i="1"/>
  <c r="AP104" i="1"/>
  <c r="AO104" i="1"/>
  <c r="AN104" i="1"/>
  <c r="AM104" i="1"/>
  <c r="AL104" i="1"/>
  <c r="AK104" i="1"/>
  <c r="AJ104" i="1"/>
  <c r="AI104" i="1"/>
  <c r="AH104" i="1"/>
  <c r="AC104" i="1"/>
  <c r="AB104" i="1"/>
  <c r="AA104" i="1"/>
  <c r="Z104" i="1"/>
  <c r="Y104" i="1"/>
  <c r="X104" i="1"/>
  <c r="W104" i="1"/>
  <c r="V104" i="1"/>
  <c r="U104" i="1"/>
  <c r="BP103" i="1"/>
  <c r="BO103" i="1"/>
  <c r="BN103" i="1"/>
  <c r="BM103" i="1"/>
  <c r="BL103" i="1"/>
  <c r="BK103" i="1"/>
  <c r="BJ103" i="1"/>
  <c r="BI103" i="1"/>
  <c r="BH103" i="1"/>
  <c r="BC103" i="1"/>
  <c r="BB103" i="1"/>
  <c r="BA103" i="1"/>
  <c r="AZ103" i="1"/>
  <c r="AY103" i="1"/>
  <c r="AX103" i="1"/>
  <c r="AW103" i="1"/>
  <c r="AV103" i="1"/>
  <c r="AU103" i="1"/>
  <c r="AP103" i="1"/>
  <c r="AO103" i="1"/>
  <c r="AN103" i="1"/>
  <c r="AM103" i="1"/>
  <c r="AL103" i="1"/>
  <c r="AK103" i="1"/>
  <c r="AJ103" i="1"/>
  <c r="AI103" i="1"/>
  <c r="AH103" i="1"/>
  <c r="AC103" i="1"/>
  <c r="AB103" i="1"/>
  <c r="AA103" i="1"/>
  <c r="Z103" i="1"/>
  <c r="Y103" i="1"/>
  <c r="X103" i="1"/>
  <c r="W103" i="1"/>
  <c r="V103" i="1"/>
  <c r="U103" i="1"/>
  <c r="BP102" i="1"/>
  <c r="BO102" i="1"/>
  <c r="BN102" i="1"/>
  <c r="BM102" i="1"/>
  <c r="BL102" i="1"/>
  <c r="BK102" i="1"/>
  <c r="BJ102" i="1"/>
  <c r="BI102" i="1"/>
  <c r="BH102" i="1"/>
  <c r="BC102" i="1"/>
  <c r="BB102" i="1"/>
  <c r="BA102" i="1"/>
  <c r="AZ102" i="1"/>
  <c r="AY102" i="1"/>
  <c r="AX102" i="1"/>
  <c r="AW102" i="1"/>
  <c r="AV102" i="1"/>
  <c r="AU102" i="1"/>
  <c r="AP102" i="1"/>
  <c r="AO102" i="1"/>
  <c r="AN102" i="1"/>
  <c r="AM102" i="1"/>
  <c r="AL102" i="1"/>
  <c r="AK102" i="1"/>
  <c r="AJ102" i="1"/>
  <c r="AI102" i="1"/>
  <c r="AH102" i="1"/>
  <c r="AC102" i="1"/>
  <c r="AB102" i="1"/>
  <c r="AA102" i="1"/>
  <c r="Z102" i="1"/>
  <c r="Y102" i="1"/>
  <c r="X102" i="1"/>
  <c r="W102" i="1"/>
  <c r="V102" i="1"/>
  <c r="U102" i="1"/>
  <c r="BP101" i="1"/>
  <c r="BO101" i="1"/>
  <c r="BN101" i="1"/>
  <c r="BM101" i="1"/>
  <c r="BL101" i="1"/>
  <c r="BK101" i="1"/>
  <c r="BJ101" i="1"/>
  <c r="BI101" i="1"/>
  <c r="BH101" i="1"/>
  <c r="BC101" i="1"/>
  <c r="BB101" i="1"/>
  <c r="BA101" i="1"/>
  <c r="AZ101" i="1"/>
  <c r="AY101" i="1"/>
  <c r="AX101" i="1"/>
  <c r="AW101" i="1"/>
  <c r="AV101" i="1"/>
  <c r="AU101" i="1"/>
  <c r="AP101" i="1"/>
  <c r="AO101" i="1"/>
  <c r="AN101" i="1"/>
  <c r="AM101" i="1"/>
  <c r="AL101" i="1"/>
  <c r="AK101" i="1"/>
  <c r="AJ101" i="1"/>
  <c r="AI101" i="1"/>
  <c r="AH101" i="1"/>
  <c r="AC101" i="1"/>
  <c r="AB101" i="1"/>
  <c r="AA101" i="1"/>
  <c r="Z101" i="1"/>
  <c r="Y101" i="1"/>
  <c r="X101" i="1"/>
  <c r="W101" i="1"/>
  <c r="V101" i="1"/>
  <c r="U101" i="1"/>
  <c r="BP100" i="1"/>
  <c r="BO100" i="1"/>
  <c r="BN100" i="1"/>
  <c r="BM100" i="1"/>
  <c r="BL100" i="1"/>
  <c r="BK100" i="1"/>
  <c r="BJ100" i="1"/>
  <c r="BI100" i="1"/>
  <c r="BH100" i="1"/>
  <c r="BC100" i="1"/>
  <c r="BB100" i="1"/>
  <c r="BA100" i="1"/>
  <c r="AZ100" i="1"/>
  <c r="AY100" i="1"/>
  <c r="AX100" i="1"/>
  <c r="AW100" i="1"/>
  <c r="AV100" i="1"/>
  <c r="AU100" i="1"/>
  <c r="AP100" i="1"/>
  <c r="AO100" i="1"/>
  <c r="AN100" i="1"/>
  <c r="AM100" i="1"/>
  <c r="AL100" i="1"/>
  <c r="AK100" i="1"/>
  <c r="AJ100" i="1"/>
  <c r="AI100" i="1"/>
  <c r="AH100" i="1"/>
  <c r="AC100" i="1"/>
  <c r="AB100" i="1"/>
  <c r="AA100" i="1"/>
  <c r="Z100" i="1"/>
  <c r="Y100" i="1"/>
  <c r="X100" i="1"/>
  <c r="W100" i="1"/>
  <c r="V100" i="1"/>
  <c r="U100" i="1"/>
  <c r="BP42" i="1"/>
  <c r="BO42" i="1"/>
  <c r="BN42" i="1"/>
  <c r="BM42" i="1"/>
  <c r="BL42" i="1"/>
  <c r="BK42" i="1"/>
  <c r="BJ42" i="1"/>
  <c r="BI42" i="1"/>
  <c r="BH42" i="1"/>
  <c r="BC42" i="1"/>
  <c r="BB42" i="1"/>
  <c r="BA42" i="1"/>
  <c r="AZ42" i="1"/>
  <c r="AY42" i="1"/>
  <c r="AX42" i="1"/>
  <c r="AW42" i="1"/>
  <c r="AV42" i="1"/>
  <c r="AU42" i="1"/>
  <c r="AP42" i="1"/>
  <c r="AO42" i="1"/>
  <c r="AN42" i="1"/>
  <c r="AM42" i="1"/>
  <c r="AL42" i="1"/>
  <c r="AK42" i="1"/>
  <c r="AJ42" i="1"/>
  <c r="AI42" i="1"/>
  <c r="AH42" i="1"/>
  <c r="AC42" i="1"/>
  <c r="AB42" i="1"/>
  <c r="AA42" i="1"/>
  <c r="Z42" i="1"/>
  <c r="Y42" i="1"/>
  <c r="X42" i="1"/>
  <c r="W42" i="1"/>
  <c r="V42" i="1"/>
  <c r="U42" i="1"/>
  <c r="I42" i="1"/>
  <c r="I37" i="1"/>
  <c r="BP37" i="1"/>
  <c r="BO37" i="1"/>
  <c r="BN37" i="1"/>
  <c r="BM37" i="1"/>
  <c r="BL37" i="1"/>
  <c r="BK37" i="1"/>
  <c r="BJ37" i="1"/>
  <c r="BI37" i="1"/>
  <c r="BH37" i="1"/>
  <c r="BC37" i="1"/>
  <c r="BB37" i="1"/>
  <c r="BA37" i="1"/>
  <c r="AZ37" i="1"/>
  <c r="AY37" i="1"/>
  <c r="AX37" i="1"/>
  <c r="AW37" i="1"/>
  <c r="AV37" i="1"/>
  <c r="AU37" i="1"/>
  <c r="AO37" i="1"/>
  <c r="AN37" i="1"/>
  <c r="AM37" i="1"/>
  <c r="AL37" i="1"/>
  <c r="AK37" i="1"/>
  <c r="AJ37" i="1"/>
  <c r="AI37" i="1"/>
  <c r="AH37" i="1"/>
  <c r="AC37" i="1"/>
  <c r="AB37" i="1"/>
  <c r="AA37" i="1"/>
  <c r="Z37" i="1"/>
  <c r="Y37" i="1"/>
  <c r="X37" i="1"/>
  <c r="W37" i="1"/>
  <c r="V37" i="1"/>
  <c r="U37" i="1"/>
  <c r="I21" i="1"/>
  <c r="BP21" i="1"/>
  <c r="BO21" i="1"/>
  <c r="BN21" i="1"/>
  <c r="BM21" i="1"/>
  <c r="BL21" i="1"/>
  <c r="BK21" i="1"/>
  <c r="BJ21" i="1"/>
  <c r="BI21" i="1"/>
  <c r="BH21" i="1"/>
  <c r="BC21" i="1"/>
  <c r="BB21" i="1"/>
  <c r="BA21" i="1"/>
  <c r="AZ21" i="1"/>
  <c r="AY21" i="1"/>
  <c r="AX21" i="1"/>
  <c r="AW21" i="1"/>
  <c r="AV21" i="1"/>
  <c r="AU21" i="1"/>
  <c r="AO21" i="1"/>
  <c r="AN21" i="1"/>
  <c r="AM21" i="1"/>
  <c r="AL21" i="1"/>
  <c r="AK21" i="1"/>
  <c r="AJ21" i="1"/>
  <c r="AI21" i="1"/>
  <c r="AH21" i="1"/>
  <c r="AC21" i="1"/>
  <c r="AB21" i="1"/>
  <c r="AA21" i="1"/>
  <c r="Z21" i="1"/>
  <c r="Y21" i="1"/>
  <c r="X21" i="1"/>
  <c r="W21" i="1"/>
  <c r="V21" i="1"/>
  <c r="U21" i="1"/>
  <c r="BP19" i="1"/>
  <c r="BO19" i="1"/>
  <c r="BN19" i="1"/>
  <c r="BM19" i="1"/>
  <c r="BL19" i="1"/>
  <c r="BK19" i="1"/>
  <c r="BJ19" i="1"/>
  <c r="BI19" i="1"/>
  <c r="BH19" i="1"/>
  <c r="BC19" i="1"/>
  <c r="BB19" i="1"/>
  <c r="BA19" i="1"/>
  <c r="AZ19" i="1"/>
  <c r="AY19" i="1"/>
  <c r="AX19" i="1"/>
  <c r="AW19" i="1"/>
  <c r="AV19" i="1"/>
  <c r="AU19" i="1"/>
  <c r="AP19" i="1"/>
  <c r="AO19" i="1"/>
  <c r="AN19" i="1"/>
  <c r="AM19" i="1"/>
  <c r="AL19" i="1"/>
  <c r="AK19" i="1"/>
  <c r="AJ19" i="1"/>
  <c r="AI19" i="1"/>
  <c r="AH19" i="1"/>
  <c r="AC19" i="1"/>
  <c r="AB19" i="1"/>
  <c r="AA19" i="1"/>
  <c r="Z19" i="1"/>
  <c r="Y19" i="1"/>
  <c r="X19" i="1"/>
  <c r="W19" i="1"/>
  <c r="V19" i="1"/>
  <c r="U19" i="1"/>
  <c r="I19" i="1"/>
  <c r="BP12" i="1"/>
  <c r="BO12" i="1"/>
  <c r="BN12" i="1"/>
  <c r="BM12" i="1"/>
  <c r="BL12" i="1"/>
  <c r="BK12" i="1"/>
  <c r="BJ12" i="1"/>
  <c r="BI12" i="1"/>
  <c r="BH12" i="1"/>
  <c r="BC12" i="1"/>
  <c r="BB12" i="1"/>
  <c r="BA12" i="1"/>
  <c r="AZ12" i="1"/>
  <c r="AY12" i="1"/>
  <c r="AX12" i="1"/>
  <c r="AW12" i="1"/>
  <c r="AV12" i="1"/>
  <c r="AU12" i="1"/>
  <c r="AP12" i="1"/>
  <c r="AO12" i="1"/>
  <c r="AN12" i="1"/>
  <c r="AM12" i="1"/>
  <c r="AL12" i="1"/>
  <c r="AK12" i="1"/>
  <c r="AJ12" i="1"/>
  <c r="AI12" i="1"/>
  <c r="AH12" i="1"/>
  <c r="AC12" i="1"/>
  <c r="AB12" i="1"/>
  <c r="AA12" i="1"/>
  <c r="Z12" i="1"/>
  <c r="Y12" i="1"/>
  <c r="X12" i="1"/>
  <c r="W12" i="1"/>
  <c r="V12" i="1"/>
  <c r="U12" i="1"/>
  <c r="I12" i="1"/>
  <c r="BP44" i="1"/>
  <c r="BO44" i="1"/>
  <c r="BN44" i="1"/>
  <c r="BM44" i="1"/>
  <c r="BL44" i="1"/>
  <c r="BK44" i="1"/>
  <c r="BJ44" i="1"/>
  <c r="BI44" i="1"/>
  <c r="BH44" i="1"/>
  <c r="BC44" i="1"/>
  <c r="BB44" i="1"/>
  <c r="BA44" i="1"/>
  <c r="AZ44" i="1"/>
  <c r="AY44" i="1"/>
  <c r="AX44" i="1"/>
  <c r="AW44" i="1"/>
  <c r="AV44" i="1"/>
  <c r="AU44" i="1"/>
  <c r="AP44" i="1"/>
  <c r="AO44" i="1"/>
  <c r="AN44" i="1"/>
  <c r="AM44" i="1"/>
  <c r="AL44" i="1"/>
  <c r="AK44" i="1"/>
  <c r="AJ44" i="1"/>
  <c r="AI44" i="1"/>
  <c r="AH44" i="1"/>
  <c r="AC44" i="1"/>
  <c r="AB44" i="1"/>
  <c r="AA44" i="1"/>
  <c r="Z44" i="1"/>
  <c r="Y44" i="1"/>
  <c r="X44" i="1"/>
  <c r="W44" i="1"/>
  <c r="V44" i="1"/>
  <c r="U44" i="1"/>
  <c r="I44" i="1"/>
  <c r="BP71" i="1"/>
  <c r="BO71" i="1"/>
  <c r="BN71" i="1"/>
  <c r="BM71" i="1"/>
  <c r="BL71" i="1"/>
  <c r="BK71" i="1"/>
  <c r="BJ71" i="1"/>
  <c r="BI71" i="1"/>
  <c r="BH71" i="1"/>
  <c r="BC71" i="1"/>
  <c r="BB71" i="1"/>
  <c r="BA71" i="1"/>
  <c r="AZ71" i="1"/>
  <c r="AY71" i="1"/>
  <c r="AX71" i="1"/>
  <c r="AW71" i="1"/>
  <c r="AV71" i="1"/>
  <c r="AU71" i="1"/>
  <c r="AP71" i="1"/>
  <c r="AO71" i="1"/>
  <c r="AN71" i="1"/>
  <c r="AM71" i="1"/>
  <c r="AL71" i="1"/>
  <c r="AK71" i="1"/>
  <c r="AJ71" i="1"/>
  <c r="AI71" i="1"/>
  <c r="AH71" i="1"/>
  <c r="AC71" i="1"/>
  <c r="AB71" i="1"/>
  <c r="AA71" i="1"/>
  <c r="Z71" i="1"/>
  <c r="Y71" i="1"/>
  <c r="X71" i="1"/>
  <c r="W71" i="1"/>
  <c r="V71" i="1"/>
  <c r="U71" i="1"/>
  <c r="I71" i="1"/>
  <c r="BP63" i="1"/>
  <c r="BO63" i="1"/>
  <c r="BN63" i="1"/>
  <c r="BM63" i="1"/>
  <c r="BL63" i="1"/>
  <c r="BK63" i="1"/>
  <c r="BJ63" i="1"/>
  <c r="BI63" i="1"/>
  <c r="BH63" i="1"/>
  <c r="BC63" i="1"/>
  <c r="BB63" i="1"/>
  <c r="BA63" i="1"/>
  <c r="AZ63" i="1"/>
  <c r="AY63" i="1"/>
  <c r="AX63" i="1"/>
  <c r="AW63" i="1"/>
  <c r="AV63" i="1"/>
  <c r="AU63" i="1"/>
  <c r="AP63" i="1"/>
  <c r="AO63" i="1"/>
  <c r="AN63" i="1"/>
  <c r="AM63" i="1"/>
  <c r="AL63" i="1"/>
  <c r="AK63" i="1"/>
  <c r="AJ63" i="1"/>
  <c r="AI63" i="1"/>
  <c r="AH63" i="1"/>
  <c r="AC63" i="1"/>
  <c r="AB63" i="1"/>
  <c r="AA63" i="1"/>
  <c r="Z63" i="1"/>
  <c r="Y63" i="1"/>
  <c r="X63" i="1"/>
  <c r="W63" i="1"/>
  <c r="V63" i="1"/>
  <c r="U63" i="1"/>
  <c r="I63" i="1"/>
  <c r="J151" i="1"/>
  <c r="BP99" i="1"/>
  <c r="BO99" i="1"/>
  <c r="BN99" i="1"/>
  <c r="BM99" i="1"/>
  <c r="BL99" i="1"/>
  <c r="BK99" i="1"/>
  <c r="BJ99" i="1"/>
  <c r="BI99" i="1"/>
  <c r="BH99" i="1"/>
  <c r="BC99" i="1"/>
  <c r="BB99" i="1"/>
  <c r="BA99" i="1"/>
  <c r="AZ99" i="1"/>
  <c r="AY99" i="1"/>
  <c r="AX99" i="1"/>
  <c r="AW99" i="1"/>
  <c r="AV99" i="1"/>
  <c r="AU99" i="1"/>
  <c r="AP99" i="1"/>
  <c r="AO99" i="1"/>
  <c r="AN99" i="1"/>
  <c r="AM99" i="1"/>
  <c r="AL99" i="1"/>
  <c r="AK99" i="1"/>
  <c r="AJ99" i="1"/>
  <c r="AI99" i="1"/>
  <c r="AH99" i="1"/>
  <c r="AC99" i="1"/>
  <c r="AB99" i="1"/>
  <c r="AA99" i="1"/>
  <c r="Z99" i="1"/>
  <c r="Y99" i="1"/>
  <c r="X99" i="1"/>
  <c r="W99" i="1"/>
  <c r="V99" i="1"/>
  <c r="U99" i="1"/>
  <c r="BP98" i="1"/>
  <c r="BO98" i="1"/>
  <c r="BN98" i="1"/>
  <c r="BM98" i="1"/>
  <c r="BL98" i="1"/>
  <c r="BK98" i="1"/>
  <c r="BJ98" i="1"/>
  <c r="BI98" i="1"/>
  <c r="BH98" i="1"/>
  <c r="BC98" i="1"/>
  <c r="BB98" i="1"/>
  <c r="BA98" i="1"/>
  <c r="AZ98" i="1"/>
  <c r="AY98" i="1"/>
  <c r="AX98" i="1"/>
  <c r="AW98" i="1"/>
  <c r="AV98" i="1"/>
  <c r="AU98" i="1"/>
  <c r="AP98" i="1"/>
  <c r="AO98" i="1"/>
  <c r="AN98" i="1"/>
  <c r="AM98" i="1"/>
  <c r="AL98" i="1"/>
  <c r="AK98" i="1"/>
  <c r="AJ98" i="1"/>
  <c r="AI98" i="1"/>
  <c r="AH98" i="1"/>
  <c r="AC98" i="1"/>
  <c r="AB98" i="1"/>
  <c r="AA98" i="1"/>
  <c r="Z98" i="1"/>
  <c r="Y98" i="1"/>
  <c r="X98" i="1"/>
  <c r="W98" i="1"/>
  <c r="V98" i="1"/>
  <c r="U98" i="1"/>
  <c r="BP97" i="1"/>
  <c r="BO97" i="1"/>
  <c r="BN97" i="1"/>
  <c r="BM97" i="1"/>
  <c r="BL97" i="1"/>
  <c r="BK97" i="1"/>
  <c r="BJ97" i="1"/>
  <c r="BI97" i="1"/>
  <c r="BH97" i="1"/>
  <c r="BC97" i="1"/>
  <c r="BB97" i="1"/>
  <c r="BA97" i="1"/>
  <c r="AZ97" i="1"/>
  <c r="AY97" i="1"/>
  <c r="AX97" i="1"/>
  <c r="AW97" i="1"/>
  <c r="AV97" i="1"/>
  <c r="AU97" i="1"/>
  <c r="AP97" i="1"/>
  <c r="AO97" i="1"/>
  <c r="AO8" i="1"/>
  <c r="AO9" i="1"/>
  <c r="AO11" i="1"/>
  <c r="AO13" i="1"/>
  <c r="AO14" i="1"/>
  <c r="AO15" i="1"/>
  <c r="AO16" i="1"/>
  <c r="AO17" i="1"/>
  <c r="AO18" i="1"/>
  <c r="AO20" i="1"/>
  <c r="AO22" i="1"/>
  <c r="AO23" i="1"/>
  <c r="AO24" i="1"/>
  <c r="AO25" i="1"/>
  <c r="AO26" i="1"/>
  <c r="AO27" i="1"/>
  <c r="AO28" i="1"/>
  <c r="AO29" i="1"/>
  <c r="AO30" i="1"/>
  <c r="AO31" i="1"/>
  <c r="AO32" i="1"/>
  <c r="AO33" i="1"/>
  <c r="AO34" i="1"/>
  <c r="AO35" i="1"/>
  <c r="AO36" i="1"/>
  <c r="AO38" i="1"/>
  <c r="AO39" i="1"/>
  <c r="AO40" i="1"/>
  <c r="AO41" i="1"/>
  <c r="AO43" i="1"/>
  <c r="AO45" i="1"/>
  <c r="AO46" i="1"/>
  <c r="AO47" i="1"/>
  <c r="AO48" i="1"/>
  <c r="AO49" i="1"/>
  <c r="AO50" i="1"/>
  <c r="AO51" i="1"/>
  <c r="AO52" i="1"/>
  <c r="AO53" i="1"/>
  <c r="AO54" i="1"/>
  <c r="AO55" i="1"/>
  <c r="AO56" i="1"/>
  <c r="AO57" i="1"/>
  <c r="AO58" i="1"/>
  <c r="AO59" i="1"/>
  <c r="AO60" i="1"/>
  <c r="AO61" i="1"/>
  <c r="AO62" i="1"/>
  <c r="AO64" i="1"/>
  <c r="AO65" i="1"/>
  <c r="AO66" i="1"/>
  <c r="AO67" i="1"/>
  <c r="AO68" i="1"/>
  <c r="AO69" i="1"/>
  <c r="AO70"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108" i="1"/>
  <c r="AN97" i="1"/>
  <c r="AN8" i="1"/>
  <c r="AN9" i="1"/>
  <c r="AN11" i="1"/>
  <c r="AN13" i="1"/>
  <c r="AN14" i="1"/>
  <c r="AN15" i="1"/>
  <c r="AN16" i="1"/>
  <c r="AN17" i="1"/>
  <c r="AN18" i="1"/>
  <c r="AN20" i="1"/>
  <c r="AN22" i="1"/>
  <c r="AN23" i="1"/>
  <c r="AN24" i="1"/>
  <c r="AN25" i="1"/>
  <c r="AN26" i="1"/>
  <c r="AN27" i="1"/>
  <c r="AN28" i="1"/>
  <c r="AN29" i="1"/>
  <c r="AN30" i="1"/>
  <c r="AN31" i="1"/>
  <c r="AN32" i="1"/>
  <c r="AN33" i="1"/>
  <c r="AN34" i="1"/>
  <c r="AN35" i="1"/>
  <c r="AN36" i="1"/>
  <c r="AN38" i="1"/>
  <c r="AN39" i="1"/>
  <c r="AN40" i="1"/>
  <c r="AN41" i="1"/>
  <c r="AN43" i="1"/>
  <c r="AN45" i="1"/>
  <c r="AN46" i="1"/>
  <c r="AN47" i="1"/>
  <c r="AN48" i="1"/>
  <c r="AN49" i="1"/>
  <c r="AN50" i="1"/>
  <c r="AN51" i="1"/>
  <c r="AN52" i="1"/>
  <c r="AN53" i="1"/>
  <c r="AN54" i="1"/>
  <c r="AN55" i="1"/>
  <c r="AN56" i="1"/>
  <c r="AN57" i="1"/>
  <c r="AN58" i="1"/>
  <c r="AN59" i="1"/>
  <c r="AN60" i="1"/>
  <c r="AN61" i="1"/>
  <c r="AN62" i="1"/>
  <c r="AN64" i="1"/>
  <c r="AN65" i="1"/>
  <c r="AN66" i="1"/>
  <c r="AN67" i="1"/>
  <c r="AN68" i="1"/>
  <c r="AN69" i="1"/>
  <c r="AN70"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108" i="1"/>
  <c r="AM97" i="1"/>
  <c r="AL97" i="1"/>
  <c r="AK97" i="1"/>
  <c r="AK8" i="1"/>
  <c r="AK9" i="1"/>
  <c r="AK11" i="1"/>
  <c r="AK13" i="1"/>
  <c r="AK14" i="1"/>
  <c r="AK15" i="1"/>
  <c r="AK16" i="1"/>
  <c r="AK17" i="1"/>
  <c r="AK18" i="1"/>
  <c r="AK20" i="1"/>
  <c r="AK22" i="1"/>
  <c r="AK23" i="1"/>
  <c r="AK24" i="1"/>
  <c r="AK25" i="1"/>
  <c r="AK26" i="1"/>
  <c r="AK27" i="1"/>
  <c r="AK28" i="1"/>
  <c r="AK29" i="1"/>
  <c r="AK30" i="1"/>
  <c r="AK31" i="1"/>
  <c r="AK32" i="1"/>
  <c r="AK33" i="1"/>
  <c r="AK34" i="1"/>
  <c r="AK35" i="1"/>
  <c r="AK36" i="1"/>
  <c r="AK38" i="1"/>
  <c r="AK39" i="1"/>
  <c r="AK40" i="1"/>
  <c r="AK41" i="1"/>
  <c r="AK43" i="1"/>
  <c r="AK45" i="1"/>
  <c r="AK46" i="1"/>
  <c r="AK47" i="1"/>
  <c r="AK48" i="1"/>
  <c r="AK49" i="1"/>
  <c r="AK50" i="1"/>
  <c r="AK51" i="1"/>
  <c r="AK52" i="1"/>
  <c r="AK53" i="1"/>
  <c r="AK54" i="1"/>
  <c r="AK55" i="1"/>
  <c r="AK56" i="1"/>
  <c r="AK57" i="1"/>
  <c r="AK58" i="1"/>
  <c r="AK59" i="1"/>
  <c r="AK60" i="1"/>
  <c r="AK61" i="1"/>
  <c r="AK62" i="1"/>
  <c r="AK64" i="1"/>
  <c r="AK65" i="1"/>
  <c r="AK66" i="1"/>
  <c r="AK67" i="1"/>
  <c r="AK68" i="1"/>
  <c r="AK69" i="1"/>
  <c r="AK70"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108" i="1"/>
  <c r="AJ97" i="1"/>
  <c r="AH97" i="1"/>
  <c r="AI97" i="1"/>
  <c r="AQ97" i="1"/>
  <c r="AS97" i="1"/>
  <c r="AC97" i="1"/>
  <c r="AB97" i="1"/>
  <c r="AA97" i="1"/>
  <c r="Z97" i="1"/>
  <c r="Y97" i="1"/>
  <c r="X97" i="1"/>
  <c r="W97" i="1"/>
  <c r="V97" i="1"/>
  <c r="U97" i="1"/>
  <c r="BP96" i="1"/>
  <c r="BO96" i="1"/>
  <c r="BN96" i="1"/>
  <c r="BM96" i="1"/>
  <c r="BL96" i="1"/>
  <c r="BK96" i="1"/>
  <c r="BJ96" i="1"/>
  <c r="BI96" i="1"/>
  <c r="BH96" i="1"/>
  <c r="BC96" i="1"/>
  <c r="BB96" i="1"/>
  <c r="BA96" i="1"/>
  <c r="AZ96" i="1"/>
  <c r="AY96" i="1"/>
  <c r="AX96" i="1"/>
  <c r="AW96" i="1"/>
  <c r="AV96" i="1"/>
  <c r="AU96" i="1"/>
  <c r="AP96" i="1"/>
  <c r="AM96" i="1"/>
  <c r="AL96" i="1"/>
  <c r="AJ96" i="1"/>
  <c r="AI96" i="1"/>
  <c r="AH96" i="1"/>
  <c r="AC96" i="1"/>
  <c r="AB96" i="1"/>
  <c r="AA96" i="1"/>
  <c r="Z96" i="1"/>
  <c r="Y96" i="1"/>
  <c r="X96" i="1"/>
  <c r="W96" i="1"/>
  <c r="V96" i="1"/>
  <c r="U96" i="1"/>
  <c r="BP95" i="1"/>
  <c r="BO95" i="1"/>
  <c r="BN95" i="1"/>
  <c r="BM95" i="1"/>
  <c r="BL95" i="1"/>
  <c r="BK95" i="1"/>
  <c r="BJ95" i="1"/>
  <c r="BI95" i="1"/>
  <c r="BH95" i="1"/>
  <c r="BC95" i="1"/>
  <c r="BB95" i="1"/>
  <c r="BA95" i="1"/>
  <c r="AZ95" i="1"/>
  <c r="AY95" i="1"/>
  <c r="AX95" i="1"/>
  <c r="AW95" i="1"/>
  <c r="AV95" i="1"/>
  <c r="AU95" i="1"/>
  <c r="AP95" i="1"/>
  <c r="AM95" i="1"/>
  <c r="AL95" i="1"/>
  <c r="AJ95" i="1"/>
  <c r="AI95" i="1"/>
  <c r="AH95" i="1"/>
  <c r="AC95" i="1"/>
  <c r="AB95" i="1"/>
  <c r="AA95" i="1"/>
  <c r="Z95" i="1"/>
  <c r="Y95" i="1"/>
  <c r="X95" i="1"/>
  <c r="W95" i="1"/>
  <c r="V95" i="1"/>
  <c r="U95" i="1"/>
  <c r="BP94" i="1"/>
  <c r="BO94" i="1"/>
  <c r="BN94" i="1"/>
  <c r="BM94" i="1"/>
  <c r="BL94" i="1"/>
  <c r="BK94" i="1"/>
  <c r="BJ94" i="1"/>
  <c r="BI94" i="1"/>
  <c r="BH94" i="1"/>
  <c r="BC94" i="1"/>
  <c r="BB94" i="1"/>
  <c r="BA94" i="1"/>
  <c r="AZ94" i="1"/>
  <c r="AY94" i="1"/>
  <c r="AX94" i="1"/>
  <c r="AW94" i="1"/>
  <c r="AV94" i="1"/>
  <c r="AU94" i="1"/>
  <c r="AP94" i="1"/>
  <c r="AM94" i="1"/>
  <c r="AL94" i="1"/>
  <c r="AJ94" i="1"/>
  <c r="AI94" i="1"/>
  <c r="AH94" i="1"/>
  <c r="AC94" i="1"/>
  <c r="AB94" i="1"/>
  <c r="AA94" i="1"/>
  <c r="Z94" i="1"/>
  <c r="Y94" i="1"/>
  <c r="X94" i="1"/>
  <c r="W94" i="1"/>
  <c r="V94" i="1"/>
  <c r="U94" i="1"/>
  <c r="I174" i="1"/>
  <c r="I172" i="1"/>
  <c r="I171" i="1"/>
  <c r="I170" i="1"/>
  <c r="I164" i="1"/>
  <c r="I163" i="1"/>
  <c r="I162" i="1"/>
  <c r="I160" i="1"/>
  <c r="I157" i="1"/>
  <c r="I156" i="1"/>
  <c r="I147" i="1"/>
  <c r="I146" i="1"/>
  <c r="I145" i="1"/>
  <c r="I144" i="1"/>
  <c r="I143" i="1"/>
  <c r="I142" i="1"/>
  <c r="I141" i="1"/>
  <c r="I139" i="1"/>
  <c r="I138" i="1"/>
  <c r="I137" i="1"/>
  <c r="I136" i="1"/>
  <c r="I134" i="1"/>
  <c r="I132" i="1"/>
  <c r="I131" i="1"/>
  <c r="I129" i="1"/>
  <c r="I128" i="1"/>
  <c r="I127" i="1"/>
  <c r="I125" i="1"/>
  <c r="I123" i="1"/>
  <c r="I121" i="1"/>
  <c r="I118" i="1"/>
  <c r="I114" i="1"/>
  <c r="I93" i="1"/>
  <c r="I92" i="1"/>
  <c r="I91" i="1"/>
  <c r="I90" i="1"/>
  <c r="I89" i="1"/>
  <c r="I88" i="1"/>
  <c r="I87" i="1"/>
  <c r="I86" i="1"/>
  <c r="I85" i="1"/>
  <c r="I84" i="1"/>
  <c r="I83" i="1"/>
  <c r="I82" i="1"/>
  <c r="I81" i="1"/>
  <c r="I80" i="1"/>
  <c r="I79" i="1"/>
  <c r="I77" i="1"/>
  <c r="I76" i="1"/>
  <c r="I75" i="1"/>
  <c r="I74" i="1"/>
  <c r="I73" i="1"/>
  <c r="I72" i="1"/>
  <c r="I70" i="1"/>
  <c r="I69" i="1"/>
  <c r="I68" i="1"/>
  <c r="I67" i="1"/>
  <c r="I66" i="1"/>
  <c r="I65" i="1"/>
  <c r="I64" i="1"/>
  <c r="I61" i="1"/>
  <c r="I60" i="1"/>
  <c r="I59" i="1"/>
  <c r="I58" i="1"/>
  <c r="I56" i="1"/>
  <c r="I55" i="1"/>
  <c r="I54" i="1"/>
  <c r="I53" i="1"/>
  <c r="I52" i="1"/>
  <c r="I51" i="1"/>
  <c r="I50" i="1"/>
  <c r="I49" i="1"/>
  <c r="I47" i="1"/>
  <c r="I46" i="1"/>
  <c r="I45" i="1"/>
  <c r="I43" i="1"/>
  <c r="I38" i="1"/>
  <c r="I34" i="1"/>
  <c r="I33" i="1"/>
  <c r="I32" i="1"/>
  <c r="I31" i="1"/>
  <c r="I30" i="1"/>
  <c r="I29" i="1"/>
  <c r="I28" i="1"/>
  <c r="I27" i="1"/>
  <c r="I26" i="1"/>
  <c r="I25" i="1"/>
  <c r="I24" i="1"/>
  <c r="I23" i="1"/>
  <c r="I22" i="1"/>
  <c r="I18" i="1"/>
  <c r="I16" i="1"/>
  <c r="I15" i="1"/>
  <c r="I14" i="1"/>
  <c r="I13" i="1"/>
  <c r="I11" i="1"/>
  <c r="I8" i="1"/>
  <c r="H181" i="1"/>
  <c r="BP93" i="1"/>
  <c r="BO93" i="1"/>
  <c r="BN93" i="1"/>
  <c r="BM93" i="1"/>
  <c r="BL93" i="1"/>
  <c r="BK93" i="1"/>
  <c r="BJ93" i="1"/>
  <c r="BI93" i="1"/>
  <c r="BH93" i="1"/>
  <c r="BC93" i="1"/>
  <c r="BB93" i="1"/>
  <c r="BA93" i="1"/>
  <c r="AZ93" i="1"/>
  <c r="AY93" i="1"/>
  <c r="AX93" i="1"/>
  <c r="AW93" i="1"/>
  <c r="AV93" i="1"/>
  <c r="AU93" i="1"/>
  <c r="AP93" i="1"/>
  <c r="AM93" i="1"/>
  <c r="AL93" i="1"/>
  <c r="AJ93" i="1"/>
  <c r="AI93" i="1"/>
  <c r="AH93" i="1"/>
  <c r="AC93" i="1"/>
  <c r="AB93" i="1"/>
  <c r="AA93" i="1"/>
  <c r="Z93" i="1"/>
  <c r="Y93" i="1"/>
  <c r="X93" i="1"/>
  <c r="W93" i="1"/>
  <c r="V93" i="1"/>
  <c r="U93" i="1"/>
  <c r="BP92" i="1"/>
  <c r="BP8" i="1"/>
  <c r="BP9" i="1"/>
  <c r="BP11" i="1"/>
  <c r="BP13" i="1"/>
  <c r="BP14" i="1"/>
  <c r="BP15" i="1"/>
  <c r="BP16" i="1"/>
  <c r="BP17" i="1"/>
  <c r="BP18" i="1"/>
  <c r="BP20" i="1"/>
  <c r="BP22" i="1"/>
  <c r="BP23" i="1"/>
  <c r="BP24" i="1"/>
  <c r="BP25" i="1"/>
  <c r="BP26" i="1"/>
  <c r="BP27" i="1"/>
  <c r="BP28" i="1"/>
  <c r="BP29" i="1"/>
  <c r="BP30" i="1"/>
  <c r="BP31" i="1"/>
  <c r="BP32" i="1"/>
  <c r="BP33" i="1"/>
  <c r="BP34" i="1"/>
  <c r="BP35" i="1"/>
  <c r="BP36" i="1"/>
  <c r="BP38" i="1"/>
  <c r="BP39" i="1"/>
  <c r="BP40" i="1"/>
  <c r="BP41" i="1"/>
  <c r="BP43" i="1"/>
  <c r="BP45" i="1"/>
  <c r="BP46" i="1"/>
  <c r="BP47" i="1"/>
  <c r="BP48" i="1"/>
  <c r="BP49" i="1"/>
  <c r="BP50" i="1"/>
  <c r="BP51" i="1"/>
  <c r="BP52" i="1"/>
  <c r="BP53" i="1"/>
  <c r="BP54" i="1"/>
  <c r="BP55" i="1"/>
  <c r="BP56" i="1"/>
  <c r="BP57" i="1"/>
  <c r="BP58" i="1"/>
  <c r="BP59" i="1"/>
  <c r="BP60" i="1"/>
  <c r="BP61" i="1"/>
  <c r="BP62" i="1"/>
  <c r="BP64" i="1"/>
  <c r="BP65" i="1"/>
  <c r="BP66" i="1"/>
  <c r="BP67" i="1"/>
  <c r="BP68" i="1"/>
  <c r="BP69" i="1"/>
  <c r="BP70" i="1"/>
  <c r="BP72" i="1"/>
  <c r="BP73" i="1"/>
  <c r="BP74" i="1"/>
  <c r="BP75" i="1"/>
  <c r="BP76" i="1"/>
  <c r="BP77" i="1"/>
  <c r="BP78" i="1"/>
  <c r="BP79" i="1"/>
  <c r="BP80" i="1"/>
  <c r="BP81" i="1"/>
  <c r="BP82" i="1"/>
  <c r="BP83" i="1"/>
  <c r="BP84" i="1"/>
  <c r="BP85" i="1"/>
  <c r="BP86" i="1"/>
  <c r="BP87" i="1"/>
  <c r="BP88" i="1"/>
  <c r="BP89" i="1"/>
  <c r="BP90" i="1"/>
  <c r="BP91" i="1"/>
  <c r="BP108" i="1"/>
  <c r="BO92" i="1"/>
  <c r="BN92" i="1"/>
  <c r="BM92" i="1"/>
  <c r="BL92" i="1"/>
  <c r="BL8" i="1"/>
  <c r="BL9" i="1"/>
  <c r="BL11" i="1"/>
  <c r="BL13" i="1"/>
  <c r="BL14" i="1"/>
  <c r="BL15" i="1"/>
  <c r="BL16" i="1"/>
  <c r="BL17" i="1"/>
  <c r="BL18" i="1"/>
  <c r="BL20" i="1"/>
  <c r="BL22" i="1"/>
  <c r="BL23" i="1"/>
  <c r="BL24" i="1"/>
  <c r="BL25" i="1"/>
  <c r="BL26" i="1"/>
  <c r="BL27" i="1"/>
  <c r="BL28" i="1"/>
  <c r="BL29" i="1"/>
  <c r="BL30" i="1"/>
  <c r="BL31" i="1"/>
  <c r="BL32" i="1"/>
  <c r="BL33" i="1"/>
  <c r="BL34" i="1"/>
  <c r="BL35" i="1"/>
  <c r="BL36" i="1"/>
  <c r="BL38" i="1"/>
  <c r="BL39" i="1"/>
  <c r="BL40" i="1"/>
  <c r="BL41" i="1"/>
  <c r="BL43" i="1"/>
  <c r="BL45" i="1"/>
  <c r="BL46" i="1"/>
  <c r="BL47" i="1"/>
  <c r="BL48" i="1"/>
  <c r="BL49" i="1"/>
  <c r="BL50" i="1"/>
  <c r="BL51" i="1"/>
  <c r="BL52" i="1"/>
  <c r="BL53" i="1"/>
  <c r="BL54" i="1"/>
  <c r="BL55" i="1"/>
  <c r="BL56" i="1"/>
  <c r="BL57" i="1"/>
  <c r="BL58" i="1"/>
  <c r="BL59" i="1"/>
  <c r="BL60" i="1"/>
  <c r="BL61" i="1"/>
  <c r="BL62" i="1"/>
  <c r="BL64" i="1"/>
  <c r="BL65" i="1"/>
  <c r="BL66" i="1"/>
  <c r="BL67" i="1"/>
  <c r="BL68" i="1"/>
  <c r="BL69" i="1"/>
  <c r="BL70" i="1"/>
  <c r="BL72" i="1"/>
  <c r="BL73" i="1"/>
  <c r="BL74" i="1"/>
  <c r="BL75" i="1"/>
  <c r="BL76" i="1"/>
  <c r="BL77" i="1"/>
  <c r="BL78" i="1"/>
  <c r="BL79" i="1"/>
  <c r="BL80" i="1"/>
  <c r="BL81" i="1"/>
  <c r="BL82" i="1"/>
  <c r="BL83" i="1"/>
  <c r="BL84" i="1"/>
  <c r="BL85" i="1"/>
  <c r="BL86" i="1"/>
  <c r="BL87" i="1"/>
  <c r="BL88" i="1"/>
  <c r="BL89" i="1"/>
  <c r="BL90" i="1"/>
  <c r="BL91" i="1"/>
  <c r="BL108" i="1"/>
  <c r="BK92" i="1"/>
  <c r="BJ92" i="1"/>
  <c r="BI92" i="1"/>
  <c r="BH92" i="1"/>
  <c r="BQ92" i="1"/>
  <c r="BS92" i="1"/>
  <c r="BC92" i="1"/>
  <c r="BB92" i="1"/>
  <c r="BA92" i="1"/>
  <c r="AZ92" i="1"/>
  <c r="AY92" i="1"/>
  <c r="AX92" i="1"/>
  <c r="AW92" i="1"/>
  <c r="AV92" i="1"/>
  <c r="AU92" i="1"/>
  <c r="AP92" i="1"/>
  <c r="AM92" i="1"/>
  <c r="AL92" i="1"/>
  <c r="AJ92" i="1"/>
  <c r="AI92" i="1"/>
  <c r="AH92" i="1"/>
  <c r="AC92" i="1"/>
  <c r="AB92" i="1"/>
  <c r="AA92" i="1"/>
  <c r="Z92" i="1"/>
  <c r="Y92" i="1"/>
  <c r="X92" i="1"/>
  <c r="W92" i="1"/>
  <c r="V92" i="1"/>
  <c r="U92" i="1"/>
  <c r="BO91" i="1"/>
  <c r="BO8" i="1"/>
  <c r="BO9" i="1"/>
  <c r="BO11" i="1"/>
  <c r="BO13" i="1"/>
  <c r="BO14" i="1"/>
  <c r="BO15" i="1"/>
  <c r="BO16" i="1"/>
  <c r="BO17" i="1"/>
  <c r="BO18" i="1"/>
  <c r="BO20" i="1"/>
  <c r="BO22" i="1"/>
  <c r="BO23" i="1"/>
  <c r="BO24" i="1"/>
  <c r="BO25" i="1"/>
  <c r="BO26" i="1"/>
  <c r="BO27" i="1"/>
  <c r="BO28" i="1"/>
  <c r="BO29" i="1"/>
  <c r="BO30" i="1"/>
  <c r="BO31" i="1"/>
  <c r="BO32" i="1"/>
  <c r="BO33" i="1"/>
  <c r="BO34" i="1"/>
  <c r="BO35" i="1"/>
  <c r="BO36" i="1"/>
  <c r="BO38" i="1"/>
  <c r="BO39" i="1"/>
  <c r="BO40" i="1"/>
  <c r="BO41" i="1"/>
  <c r="BO43" i="1"/>
  <c r="BO45" i="1"/>
  <c r="BO46" i="1"/>
  <c r="BO47" i="1"/>
  <c r="BO48" i="1"/>
  <c r="BO49" i="1"/>
  <c r="BO50" i="1"/>
  <c r="BO51" i="1"/>
  <c r="BO52" i="1"/>
  <c r="BO53" i="1"/>
  <c r="BO54" i="1"/>
  <c r="BO55" i="1"/>
  <c r="BO56" i="1"/>
  <c r="BO57" i="1"/>
  <c r="BO58" i="1"/>
  <c r="BO59" i="1"/>
  <c r="BO60" i="1"/>
  <c r="BO61" i="1"/>
  <c r="BO62" i="1"/>
  <c r="BO64" i="1"/>
  <c r="BO65" i="1"/>
  <c r="BO66" i="1"/>
  <c r="BO67" i="1"/>
  <c r="BO68" i="1"/>
  <c r="BO69" i="1"/>
  <c r="BO70" i="1"/>
  <c r="BO72" i="1"/>
  <c r="BO73" i="1"/>
  <c r="BO74" i="1"/>
  <c r="BO75" i="1"/>
  <c r="BO76" i="1"/>
  <c r="BO77" i="1"/>
  <c r="BO78" i="1"/>
  <c r="BO79" i="1"/>
  <c r="BO80" i="1"/>
  <c r="BO81" i="1"/>
  <c r="BO82" i="1"/>
  <c r="BO83" i="1"/>
  <c r="BO84" i="1"/>
  <c r="BO85" i="1"/>
  <c r="BO86" i="1"/>
  <c r="BO87" i="1"/>
  <c r="BO88" i="1"/>
  <c r="BO89" i="1"/>
  <c r="BO90" i="1"/>
  <c r="BO108" i="1"/>
  <c r="BN91" i="1"/>
  <c r="BM91" i="1"/>
  <c r="BK91" i="1"/>
  <c r="BK8" i="1"/>
  <c r="BK9" i="1"/>
  <c r="BK11" i="1"/>
  <c r="BK13" i="1"/>
  <c r="BK14" i="1"/>
  <c r="BK15" i="1"/>
  <c r="BK16" i="1"/>
  <c r="BK17" i="1"/>
  <c r="BK18" i="1"/>
  <c r="BK20" i="1"/>
  <c r="BK22" i="1"/>
  <c r="BK23" i="1"/>
  <c r="BK24" i="1"/>
  <c r="BK25" i="1"/>
  <c r="BK26" i="1"/>
  <c r="BK27" i="1"/>
  <c r="BK28" i="1"/>
  <c r="BK29" i="1"/>
  <c r="BK30" i="1"/>
  <c r="BK31" i="1"/>
  <c r="BK32" i="1"/>
  <c r="BK33" i="1"/>
  <c r="BK34" i="1"/>
  <c r="BK35" i="1"/>
  <c r="BK36" i="1"/>
  <c r="BK38" i="1"/>
  <c r="BK39" i="1"/>
  <c r="BK40" i="1"/>
  <c r="BK41" i="1"/>
  <c r="BK43" i="1"/>
  <c r="BK45" i="1"/>
  <c r="BK46" i="1"/>
  <c r="BK47" i="1"/>
  <c r="BK48" i="1"/>
  <c r="BK49" i="1"/>
  <c r="BK50" i="1"/>
  <c r="BK51" i="1"/>
  <c r="BK52" i="1"/>
  <c r="BK53" i="1"/>
  <c r="BK54" i="1"/>
  <c r="BK55" i="1"/>
  <c r="BK56" i="1"/>
  <c r="BK57" i="1"/>
  <c r="BK58" i="1"/>
  <c r="BK59" i="1"/>
  <c r="BK60" i="1"/>
  <c r="BK61" i="1"/>
  <c r="BK62" i="1"/>
  <c r="BK64" i="1"/>
  <c r="BK65" i="1"/>
  <c r="BK66" i="1"/>
  <c r="BK67" i="1"/>
  <c r="BK68" i="1"/>
  <c r="BK69" i="1"/>
  <c r="BK70" i="1"/>
  <c r="BK72" i="1"/>
  <c r="BK73" i="1"/>
  <c r="BK74" i="1"/>
  <c r="BK75" i="1"/>
  <c r="BK76" i="1"/>
  <c r="BK77" i="1"/>
  <c r="BK78" i="1"/>
  <c r="BK79" i="1"/>
  <c r="BK80" i="1"/>
  <c r="BK81" i="1"/>
  <c r="BK82" i="1"/>
  <c r="BK83" i="1"/>
  <c r="BK84" i="1"/>
  <c r="BK85" i="1"/>
  <c r="BK86" i="1"/>
  <c r="BK87" i="1"/>
  <c r="BK88" i="1"/>
  <c r="BK89" i="1"/>
  <c r="BK90" i="1"/>
  <c r="BK108" i="1"/>
  <c r="BJ91" i="1"/>
  <c r="BI91" i="1"/>
  <c r="BI8" i="1"/>
  <c r="BI9" i="1"/>
  <c r="BI11" i="1"/>
  <c r="BI13" i="1"/>
  <c r="BI14" i="1"/>
  <c r="BI15" i="1"/>
  <c r="BI16" i="1"/>
  <c r="BI17" i="1"/>
  <c r="BI18" i="1"/>
  <c r="BI20" i="1"/>
  <c r="BI22" i="1"/>
  <c r="BI23" i="1"/>
  <c r="BI24" i="1"/>
  <c r="BI25" i="1"/>
  <c r="BI26" i="1"/>
  <c r="BI27" i="1"/>
  <c r="BI28" i="1"/>
  <c r="BI29" i="1"/>
  <c r="BI30" i="1"/>
  <c r="BI31" i="1"/>
  <c r="BI32" i="1"/>
  <c r="BI33" i="1"/>
  <c r="BI34" i="1"/>
  <c r="BI35" i="1"/>
  <c r="BI36" i="1"/>
  <c r="BI38" i="1"/>
  <c r="BI39" i="1"/>
  <c r="BI40" i="1"/>
  <c r="BI41" i="1"/>
  <c r="BI43" i="1"/>
  <c r="BI45" i="1"/>
  <c r="BI46" i="1"/>
  <c r="BI47" i="1"/>
  <c r="BI48" i="1"/>
  <c r="BI49" i="1"/>
  <c r="BI50" i="1"/>
  <c r="BI51" i="1"/>
  <c r="BI52" i="1"/>
  <c r="BI53" i="1"/>
  <c r="BI54" i="1"/>
  <c r="BI55" i="1"/>
  <c r="BI56" i="1"/>
  <c r="BI57" i="1"/>
  <c r="BI58" i="1"/>
  <c r="BI59" i="1"/>
  <c r="BI60" i="1"/>
  <c r="BI61" i="1"/>
  <c r="BI62" i="1"/>
  <c r="BI64" i="1"/>
  <c r="BI65" i="1"/>
  <c r="BI66" i="1"/>
  <c r="BI67" i="1"/>
  <c r="BI68" i="1"/>
  <c r="BI69" i="1"/>
  <c r="BI70" i="1"/>
  <c r="BI72" i="1"/>
  <c r="BI73" i="1"/>
  <c r="BI74" i="1"/>
  <c r="BI75" i="1"/>
  <c r="BI76" i="1"/>
  <c r="BI77" i="1"/>
  <c r="BI78" i="1"/>
  <c r="BI79" i="1"/>
  <c r="BI80" i="1"/>
  <c r="BI81" i="1"/>
  <c r="BI82" i="1"/>
  <c r="BI83" i="1"/>
  <c r="BI84" i="1"/>
  <c r="BI85" i="1"/>
  <c r="BI86" i="1"/>
  <c r="BI87" i="1"/>
  <c r="BI88" i="1"/>
  <c r="BI89" i="1"/>
  <c r="BI90" i="1"/>
  <c r="BI108" i="1"/>
  <c r="BH91" i="1"/>
  <c r="BC91" i="1"/>
  <c r="BB91" i="1"/>
  <c r="BA91" i="1"/>
  <c r="AZ91" i="1"/>
  <c r="AY91" i="1"/>
  <c r="AX91" i="1"/>
  <c r="AW91" i="1"/>
  <c r="AV91" i="1"/>
  <c r="AU91" i="1"/>
  <c r="AP91" i="1"/>
  <c r="AM91" i="1"/>
  <c r="AL91" i="1"/>
  <c r="AJ91" i="1"/>
  <c r="AI91" i="1"/>
  <c r="AH91" i="1"/>
  <c r="AC91" i="1"/>
  <c r="AB91" i="1"/>
  <c r="AA91" i="1"/>
  <c r="Z91" i="1"/>
  <c r="Y91" i="1"/>
  <c r="X91" i="1"/>
  <c r="W91" i="1"/>
  <c r="V91" i="1"/>
  <c r="U91" i="1"/>
  <c r="BN90" i="1"/>
  <c r="BM90" i="1"/>
  <c r="BJ90" i="1"/>
  <c r="BH90" i="1"/>
  <c r="BC90" i="1"/>
  <c r="BB90" i="1"/>
  <c r="BA90" i="1"/>
  <c r="AZ90" i="1"/>
  <c r="AY90" i="1"/>
  <c r="AX90" i="1"/>
  <c r="AW90" i="1"/>
  <c r="AV90" i="1"/>
  <c r="AU90" i="1"/>
  <c r="AP90" i="1"/>
  <c r="AM90" i="1"/>
  <c r="AL90" i="1"/>
  <c r="AJ90" i="1"/>
  <c r="AI90" i="1"/>
  <c r="AH90" i="1"/>
  <c r="AC90" i="1"/>
  <c r="AB90" i="1"/>
  <c r="AA90" i="1"/>
  <c r="Z90" i="1"/>
  <c r="Y90" i="1"/>
  <c r="X90" i="1"/>
  <c r="W90" i="1"/>
  <c r="V90" i="1"/>
  <c r="U90" i="1"/>
  <c r="BN89" i="1"/>
  <c r="BM89" i="1"/>
  <c r="BJ89" i="1"/>
  <c r="BH89" i="1"/>
  <c r="BC89" i="1"/>
  <c r="BB89" i="1"/>
  <c r="BA89" i="1"/>
  <c r="AZ89" i="1"/>
  <c r="AY89" i="1"/>
  <c r="AX89" i="1"/>
  <c r="AW89" i="1"/>
  <c r="AV89" i="1"/>
  <c r="AU89" i="1"/>
  <c r="AP89" i="1"/>
  <c r="AM89" i="1"/>
  <c r="AL89" i="1"/>
  <c r="AJ89" i="1"/>
  <c r="AI89" i="1"/>
  <c r="AH89" i="1"/>
  <c r="AC89" i="1"/>
  <c r="AB89" i="1"/>
  <c r="AA89" i="1"/>
  <c r="Z89" i="1"/>
  <c r="Y89" i="1"/>
  <c r="X89" i="1"/>
  <c r="W89" i="1"/>
  <c r="V89" i="1"/>
  <c r="U89" i="1"/>
  <c r="BN88" i="1"/>
  <c r="BM88" i="1"/>
  <c r="BJ88" i="1"/>
  <c r="BH88" i="1"/>
  <c r="BC88" i="1"/>
  <c r="BB88" i="1"/>
  <c r="BA88" i="1"/>
  <c r="AZ88" i="1"/>
  <c r="AY88" i="1"/>
  <c r="AX88" i="1"/>
  <c r="AW88" i="1"/>
  <c r="AV88" i="1"/>
  <c r="AU88" i="1"/>
  <c r="AP88" i="1"/>
  <c r="AM88" i="1"/>
  <c r="AL88" i="1"/>
  <c r="AJ88" i="1"/>
  <c r="AI88" i="1"/>
  <c r="AH88" i="1"/>
  <c r="AC88" i="1"/>
  <c r="AB88" i="1"/>
  <c r="AA88" i="1"/>
  <c r="Z88" i="1"/>
  <c r="Y88" i="1"/>
  <c r="X88" i="1"/>
  <c r="W88" i="1"/>
  <c r="V88" i="1"/>
  <c r="U88" i="1"/>
  <c r="BN87" i="1"/>
  <c r="BM87" i="1"/>
  <c r="BJ87" i="1"/>
  <c r="BH87" i="1"/>
  <c r="BC87" i="1"/>
  <c r="BB87" i="1"/>
  <c r="BA87" i="1"/>
  <c r="AZ87" i="1"/>
  <c r="AY87" i="1"/>
  <c r="AX87" i="1"/>
  <c r="AW87" i="1"/>
  <c r="AV87" i="1"/>
  <c r="AU87" i="1"/>
  <c r="AP87" i="1"/>
  <c r="AM87" i="1"/>
  <c r="AL87" i="1"/>
  <c r="AJ87" i="1"/>
  <c r="AI87" i="1"/>
  <c r="AH87" i="1"/>
  <c r="AC87" i="1"/>
  <c r="AB87" i="1"/>
  <c r="AA87" i="1"/>
  <c r="Z87" i="1"/>
  <c r="Y87" i="1"/>
  <c r="X87" i="1"/>
  <c r="W87" i="1"/>
  <c r="V87" i="1"/>
  <c r="U87" i="1"/>
  <c r="BN86" i="1"/>
  <c r="BM86" i="1"/>
  <c r="BJ86" i="1"/>
  <c r="BH86" i="1"/>
  <c r="BC86" i="1"/>
  <c r="BB86" i="1"/>
  <c r="BA86" i="1"/>
  <c r="AZ86" i="1"/>
  <c r="AY86" i="1"/>
  <c r="AX86" i="1"/>
  <c r="AW86" i="1"/>
  <c r="AV86" i="1"/>
  <c r="AU86" i="1"/>
  <c r="AP86" i="1"/>
  <c r="AM86" i="1"/>
  <c r="AL86" i="1"/>
  <c r="AJ86" i="1"/>
  <c r="AI86" i="1"/>
  <c r="AH86" i="1"/>
  <c r="AC86" i="1"/>
  <c r="AB86" i="1"/>
  <c r="AA86" i="1"/>
  <c r="Z86" i="1"/>
  <c r="Y86" i="1"/>
  <c r="X86" i="1"/>
  <c r="W86" i="1"/>
  <c r="V86" i="1"/>
  <c r="U86" i="1"/>
  <c r="BN85" i="1"/>
  <c r="BM85" i="1"/>
  <c r="BJ85" i="1"/>
  <c r="BH85" i="1"/>
  <c r="BC85" i="1"/>
  <c r="BB85" i="1"/>
  <c r="BA85" i="1"/>
  <c r="AZ85" i="1"/>
  <c r="AY85" i="1"/>
  <c r="AX85" i="1"/>
  <c r="AW85" i="1"/>
  <c r="AV85" i="1"/>
  <c r="AU85" i="1"/>
  <c r="AP85" i="1"/>
  <c r="AM85" i="1"/>
  <c r="AL85" i="1"/>
  <c r="AJ85" i="1"/>
  <c r="AI85" i="1"/>
  <c r="AH85" i="1"/>
  <c r="AC85" i="1"/>
  <c r="AB85" i="1"/>
  <c r="AA85" i="1"/>
  <c r="Z85" i="1"/>
  <c r="Y85" i="1"/>
  <c r="X85" i="1"/>
  <c r="W85" i="1"/>
  <c r="V85" i="1"/>
  <c r="U85" i="1"/>
  <c r="AZ120" i="1"/>
  <c r="I180" i="1"/>
  <c r="I179" i="1"/>
  <c r="I178" i="1"/>
  <c r="I177" i="1"/>
  <c r="I175" i="1"/>
  <c r="I150" i="1"/>
  <c r="I149" i="1"/>
  <c r="I148" i="1"/>
  <c r="I112" i="1"/>
  <c r="AU112" i="1"/>
  <c r="AV112" i="1"/>
  <c r="AW112" i="1"/>
  <c r="AX112" i="1"/>
  <c r="AY112" i="1"/>
  <c r="AZ112" i="1"/>
  <c r="BA112" i="1"/>
  <c r="BB112" i="1"/>
  <c r="BC112" i="1"/>
  <c r="BH112" i="1"/>
  <c r="BI112" i="1"/>
  <c r="BJ112" i="1"/>
  <c r="BK112" i="1"/>
  <c r="BL112" i="1"/>
  <c r="BM112" i="1"/>
  <c r="BN112" i="1"/>
  <c r="BO112" i="1"/>
  <c r="BP112" i="1"/>
  <c r="BS182" i="1"/>
  <c r="BS153" i="1"/>
  <c r="BS152" i="1"/>
  <c r="BS111" i="1"/>
  <c r="BS110" i="1"/>
  <c r="BS109" i="1"/>
  <c r="BP206" i="1"/>
  <c r="BO206" i="1"/>
  <c r="BN206" i="1"/>
  <c r="BM206" i="1"/>
  <c r="BL206" i="1"/>
  <c r="BK206" i="1"/>
  <c r="BJ206" i="1"/>
  <c r="BI206" i="1"/>
  <c r="BH206" i="1"/>
  <c r="BP205" i="1"/>
  <c r="BO205" i="1"/>
  <c r="BN205" i="1"/>
  <c r="BM205" i="1"/>
  <c r="BL205" i="1"/>
  <c r="BK205" i="1"/>
  <c r="BJ205" i="1"/>
  <c r="BI205" i="1"/>
  <c r="BH205" i="1"/>
  <c r="BP204" i="1"/>
  <c r="BO204" i="1"/>
  <c r="BN204" i="1"/>
  <c r="BM204" i="1"/>
  <c r="BL204" i="1"/>
  <c r="BK204" i="1"/>
  <c r="BJ204" i="1"/>
  <c r="BI204" i="1"/>
  <c r="BH204" i="1"/>
  <c r="BP203" i="1"/>
  <c r="BO203" i="1"/>
  <c r="BN203" i="1"/>
  <c r="BM203" i="1"/>
  <c r="BL203" i="1"/>
  <c r="BK203" i="1"/>
  <c r="BJ203" i="1"/>
  <c r="BI203" i="1"/>
  <c r="BH203" i="1"/>
  <c r="BP150" i="1"/>
  <c r="BO150" i="1"/>
  <c r="BN150" i="1"/>
  <c r="BM150" i="1"/>
  <c r="BL150" i="1"/>
  <c r="BK150" i="1"/>
  <c r="BJ150" i="1"/>
  <c r="BI150" i="1"/>
  <c r="BH150" i="1"/>
  <c r="BP149" i="1"/>
  <c r="BO149" i="1"/>
  <c r="BN149" i="1"/>
  <c r="BM149" i="1"/>
  <c r="BL149" i="1"/>
  <c r="BK149" i="1"/>
  <c r="BJ149" i="1"/>
  <c r="BI149" i="1"/>
  <c r="BH149" i="1"/>
  <c r="BP148" i="1"/>
  <c r="BO148" i="1"/>
  <c r="BN148" i="1"/>
  <c r="BM148" i="1"/>
  <c r="BL148" i="1"/>
  <c r="BK148" i="1"/>
  <c r="BJ148" i="1"/>
  <c r="BI148" i="1"/>
  <c r="BH148" i="1"/>
  <c r="BP147" i="1"/>
  <c r="BO147" i="1"/>
  <c r="BN147" i="1"/>
  <c r="BM147" i="1"/>
  <c r="BL147" i="1"/>
  <c r="BK147" i="1"/>
  <c r="BJ147" i="1"/>
  <c r="BI147" i="1"/>
  <c r="BH147" i="1"/>
  <c r="BP146" i="1"/>
  <c r="BO146" i="1"/>
  <c r="BN146" i="1"/>
  <c r="BM146" i="1"/>
  <c r="BL146" i="1"/>
  <c r="BK146" i="1"/>
  <c r="BJ146" i="1"/>
  <c r="BI146" i="1"/>
  <c r="BH146" i="1"/>
  <c r="BP145" i="1"/>
  <c r="BO145" i="1"/>
  <c r="BN145" i="1"/>
  <c r="BM145" i="1"/>
  <c r="BL145" i="1"/>
  <c r="BK145" i="1"/>
  <c r="BJ145" i="1"/>
  <c r="BI145" i="1"/>
  <c r="BH145" i="1"/>
  <c r="BP144" i="1"/>
  <c r="BO144" i="1"/>
  <c r="BN144" i="1"/>
  <c r="BM144" i="1"/>
  <c r="BL144" i="1"/>
  <c r="BK144" i="1"/>
  <c r="BJ144" i="1"/>
  <c r="BI144" i="1"/>
  <c r="BH144" i="1"/>
  <c r="BP143" i="1"/>
  <c r="BO143" i="1"/>
  <c r="BN143" i="1"/>
  <c r="BM143" i="1"/>
  <c r="BL143" i="1"/>
  <c r="BK143" i="1"/>
  <c r="BJ143" i="1"/>
  <c r="BI143" i="1"/>
  <c r="BH143" i="1"/>
  <c r="BP142" i="1"/>
  <c r="BO142" i="1"/>
  <c r="BN142" i="1"/>
  <c r="BM142" i="1"/>
  <c r="BL142" i="1"/>
  <c r="BK142" i="1"/>
  <c r="BJ142" i="1"/>
  <c r="BI142" i="1"/>
  <c r="BH142" i="1"/>
  <c r="BP141" i="1"/>
  <c r="BO141" i="1"/>
  <c r="BN141" i="1"/>
  <c r="BM141" i="1"/>
  <c r="BL141" i="1"/>
  <c r="BK141" i="1"/>
  <c r="BJ141" i="1"/>
  <c r="BI141" i="1"/>
  <c r="BH141" i="1"/>
  <c r="BP139" i="1"/>
  <c r="BO139" i="1"/>
  <c r="BN139" i="1"/>
  <c r="BM139" i="1"/>
  <c r="BL139" i="1"/>
  <c r="BK139" i="1"/>
  <c r="BJ139" i="1"/>
  <c r="BI139" i="1"/>
  <c r="BH139" i="1"/>
  <c r="BP138" i="1"/>
  <c r="BO138" i="1"/>
  <c r="BN138" i="1"/>
  <c r="BM138" i="1"/>
  <c r="BL138" i="1"/>
  <c r="BK138" i="1"/>
  <c r="BJ138" i="1"/>
  <c r="BI138" i="1"/>
  <c r="BH138" i="1"/>
  <c r="BP137" i="1"/>
  <c r="BO137" i="1"/>
  <c r="BN137" i="1"/>
  <c r="BM137" i="1"/>
  <c r="BL137" i="1"/>
  <c r="BK137" i="1"/>
  <c r="BJ137" i="1"/>
  <c r="BI137" i="1"/>
  <c r="BH137" i="1"/>
  <c r="BP136" i="1"/>
  <c r="BO136" i="1"/>
  <c r="BN136" i="1"/>
  <c r="BM136" i="1"/>
  <c r="BL136" i="1"/>
  <c r="BK136" i="1"/>
  <c r="BJ136" i="1"/>
  <c r="BI136" i="1"/>
  <c r="BH136" i="1"/>
  <c r="BP135" i="1"/>
  <c r="BO135" i="1"/>
  <c r="BN135" i="1"/>
  <c r="BM135" i="1"/>
  <c r="BL135" i="1"/>
  <c r="BK135" i="1"/>
  <c r="BJ135" i="1"/>
  <c r="BI135" i="1"/>
  <c r="BH135" i="1"/>
  <c r="BP134" i="1"/>
  <c r="BO134" i="1"/>
  <c r="BN134" i="1"/>
  <c r="BM134" i="1"/>
  <c r="BL134" i="1"/>
  <c r="BK134" i="1"/>
  <c r="BJ134" i="1"/>
  <c r="BI134" i="1"/>
  <c r="BH134" i="1"/>
  <c r="BP133" i="1"/>
  <c r="BO133" i="1"/>
  <c r="BN133" i="1"/>
  <c r="BM133" i="1"/>
  <c r="BL133" i="1"/>
  <c r="BK133" i="1"/>
  <c r="BJ133" i="1"/>
  <c r="BI133" i="1"/>
  <c r="BH133" i="1"/>
  <c r="BP132" i="1"/>
  <c r="BO132" i="1"/>
  <c r="BN132" i="1"/>
  <c r="BM132" i="1"/>
  <c r="BL132" i="1"/>
  <c r="BK132" i="1"/>
  <c r="BJ132" i="1"/>
  <c r="BI132" i="1"/>
  <c r="BH132" i="1"/>
  <c r="BP131" i="1"/>
  <c r="BO131" i="1"/>
  <c r="BN131" i="1"/>
  <c r="BM131" i="1"/>
  <c r="BL131" i="1"/>
  <c r="BK131" i="1"/>
  <c r="BJ131" i="1"/>
  <c r="BI131" i="1"/>
  <c r="BH131" i="1"/>
  <c r="BP130" i="1"/>
  <c r="BO130" i="1"/>
  <c r="BN130" i="1"/>
  <c r="BM130" i="1"/>
  <c r="BM113" i="1"/>
  <c r="BM114" i="1"/>
  <c r="BM115" i="1"/>
  <c r="BM116" i="1"/>
  <c r="BM118" i="1"/>
  <c r="BM119" i="1"/>
  <c r="BM120" i="1"/>
  <c r="BM121" i="1"/>
  <c r="BM122" i="1"/>
  <c r="BM123" i="1"/>
  <c r="BM124" i="1"/>
  <c r="BM125" i="1"/>
  <c r="BM126" i="1"/>
  <c r="BM127" i="1"/>
  <c r="BM128" i="1"/>
  <c r="BM129" i="1"/>
  <c r="BM151" i="1"/>
  <c r="BL130" i="1"/>
  <c r="BK130" i="1"/>
  <c r="BK113" i="1"/>
  <c r="BK114" i="1"/>
  <c r="BK115" i="1"/>
  <c r="BK116" i="1"/>
  <c r="BK118" i="1"/>
  <c r="BK119" i="1"/>
  <c r="BK120" i="1"/>
  <c r="BK121" i="1"/>
  <c r="BK122" i="1"/>
  <c r="BK123" i="1"/>
  <c r="BK124" i="1"/>
  <c r="BK125" i="1"/>
  <c r="BK126" i="1"/>
  <c r="BK127" i="1"/>
  <c r="BK128" i="1"/>
  <c r="BK129" i="1"/>
  <c r="BK151" i="1"/>
  <c r="BJ130" i="1"/>
  <c r="BI130" i="1"/>
  <c r="BH130" i="1"/>
  <c r="BQ130" i="1"/>
  <c r="BS130" i="1"/>
  <c r="BP129" i="1"/>
  <c r="BO129" i="1"/>
  <c r="BN129" i="1"/>
  <c r="BL129" i="1"/>
  <c r="BJ129" i="1"/>
  <c r="BI129" i="1"/>
  <c r="BH129" i="1"/>
  <c r="BP128" i="1"/>
  <c r="BO128" i="1"/>
  <c r="BN128" i="1"/>
  <c r="BL128" i="1"/>
  <c r="BJ128" i="1"/>
  <c r="BI128" i="1"/>
  <c r="BH128" i="1"/>
  <c r="BP127" i="1"/>
  <c r="BO127" i="1"/>
  <c r="BN127" i="1"/>
  <c r="BL127" i="1"/>
  <c r="BJ127" i="1"/>
  <c r="BI127" i="1"/>
  <c r="BH127" i="1"/>
  <c r="BP126" i="1"/>
  <c r="BO126" i="1"/>
  <c r="BN126" i="1"/>
  <c r="BL126" i="1"/>
  <c r="BJ126" i="1"/>
  <c r="BI126" i="1"/>
  <c r="BH126" i="1"/>
  <c r="BP125" i="1"/>
  <c r="BO125" i="1"/>
  <c r="BN125" i="1"/>
  <c r="BL125" i="1"/>
  <c r="BJ125" i="1"/>
  <c r="BI125" i="1"/>
  <c r="BH125" i="1"/>
  <c r="BP124" i="1"/>
  <c r="BO124" i="1"/>
  <c r="BN124" i="1"/>
  <c r="BL124" i="1"/>
  <c r="BJ124" i="1"/>
  <c r="BI124" i="1"/>
  <c r="BH124" i="1"/>
  <c r="BP123" i="1"/>
  <c r="BO123" i="1"/>
  <c r="BN123" i="1"/>
  <c r="BL123" i="1"/>
  <c r="BJ123" i="1"/>
  <c r="BI123" i="1"/>
  <c r="BH123" i="1"/>
  <c r="BP122" i="1"/>
  <c r="BO122" i="1"/>
  <c r="BN122" i="1"/>
  <c r="BL122" i="1"/>
  <c r="BJ122" i="1"/>
  <c r="BI122" i="1"/>
  <c r="BH122" i="1"/>
  <c r="BP121" i="1"/>
  <c r="BO121" i="1"/>
  <c r="BN121" i="1"/>
  <c r="BL121" i="1"/>
  <c r="BJ121" i="1"/>
  <c r="BI121" i="1"/>
  <c r="BH121" i="1"/>
  <c r="BP120" i="1"/>
  <c r="BO120" i="1"/>
  <c r="BN120" i="1"/>
  <c r="BL120" i="1"/>
  <c r="BJ120" i="1"/>
  <c r="BI120" i="1"/>
  <c r="BH120" i="1"/>
  <c r="BP119" i="1"/>
  <c r="BO119" i="1"/>
  <c r="BN119" i="1"/>
  <c r="BL119" i="1"/>
  <c r="BJ119" i="1"/>
  <c r="BI119" i="1"/>
  <c r="BH119" i="1"/>
  <c r="BP118" i="1"/>
  <c r="BO118" i="1"/>
  <c r="BN118" i="1"/>
  <c r="BL118" i="1"/>
  <c r="BJ118" i="1"/>
  <c r="BI118" i="1"/>
  <c r="BH118" i="1"/>
  <c r="BP116" i="1"/>
  <c r="BO116" i="1"/>
  <c r="BN116" i="1"/>
  <c r="BL116" i="1"/>
  <c r="BJ116" i="1"/>
  <c r="BI116" i="1"/>
  <c r="BH116" i="1"/>
  <c r="BP115" i="1"/>
  <c r="BO115" i="1"/>
  <c r="BN115" i="1"/>
  <c r="BL115" i="1"/>
  <c r="BJ115" i="1"/>
  <c r="BI115" i="1"/>
  <c r="BH115" i="1"/>
  <c r="BP114" i="1"/>
  <c r="BO114" i="1"/>
  <c r="BN114" i="1"/>
  <c r="BL114" i="1"/>
  <c r="BJ114" i="1"/>
  <c r="BI114" i="1"/>
  <c r="BH114" i="1"/>
  <c r="BP113" i="1"/>
  <c r="BO113" i="1"/>
  <c r="BN113" i="1"/>
  <c r="BL113" i="1"/>
  <c r="BJ113" i="1"/>
  <c r="BI113" i="1"/>
  <c r="BH113" i="1"/>
  <c r="BN84" i="1"/>
  <c r="BM84" i="1"/>
  <c r="BJ84" i="1"/>
  <c r="BH84" i="1"/>
  <c r="BN83" i="1"/>
  <c r="BM83" i="1"/>
  <c r="BJ83" i="1"/>
  <c r="BJ8" i="1"/>
  <c r="BJ9" i="1"/>
  <c r="BJ11" i="1"/>
  <c r="BJ13" i="1"/>
  <c r="BJ14" i="1"/>
  <c r="BJ15" i="1"/>
  <c r="BJ16" i="1"/>
  <c r="BJ17" i="1"/>
  <c r="BJ18" i="1"/>
  <c r="BJ20" i="1"/>
  <c r="BJ22" i="1"/>
  <c r="BJ23" i="1"/>
  <c r="BJ24" i="1"/>
  <c r="BJ25" i="1"/>
  <c r="BJ26" i="1"/>
  <c r="BJ27" i="1"/>
  <c r="BJ28" i="1"/>
  <c r="BJ29" i="1"/>
  <c r="BJ30" i="1"/>
  <c r="BJ31" i="1"/>
  <c r="BJ32" i="1"/>
  <c r="BJ33" i="1"/>
  <c r="BJ34" i="1"/>
  <c r="BJ35" i="1"/>
  <c r="BJ36" i="1"/>
  <c r="BJ38" i="1"/>
  <c r="BJ39" i="1"/>
  <c r="BJ40" i="1"/>
  <c r="BJ41" i="1"/>
  <c r="BJ43" i="1"/>
  <c r="BJ45" i="1"/>
  <c r="BJ46" i="1"/>
  <c r="BJ47" i="1"/>
  <c r="BJ48" i="1"/>
  <c r="BJ49" i="1"/>
  <c r="BJ50" i="1"/>
  <c r="BJ51" i="1"/>
  <c r="BJ52" i="1"/>
  <c r="BJ53" i="1"/>
  <c r="BJ54" i="1"/>
  <c r="BJ55" i="1"/>
  <c r="BJ56" i="1"/>
  <c r="BJ57" i="1"/>
  <c r="BJ58" i="1"/>
  <c r="BJ59" i="1"/>
  <c r="BJ60" i="1"/>
  <c r="BJ61" i="1"/>
  <c r="BJ62" i="1"/>
  <c r="BJ64" i="1"/>
  <c r="BJ65" i="1"/>
  <c r="BJ66" i="1"/>
  <c r="BJ67" i="1"/>
  <c r="BJ68" i="1"/>
  <c r="BJ69" i="1"/>
  <c r="BJ70" i="1"/>
  <c r="BJ72" i="1"/>
  <c r="BJ73" i="1"/>
  <c r="BJ74" i="1"/>
  <c r="BJ75" i="1"/>
  <c r="BJ76" i="1"/>
  <c r="BJ77" i="1"/>
  <c r="BJ78" i="1"/>
  <c r="BJ79" i="1"/>
  <c r="BJ80" i="1"/>
  <c r="BJ81" i="1"/>
  <c r="BJ82" i="1"/>
  <c r="BJ108" i="1"/>
  <c r="BH83" i="1"/>
  <c r="BQ83" i="1"/>
  <c r="BS83" i="1"/>
  <c r="BN82" i="1"/>
  <c r="BM82" i="1"/>
  <c r="BH82" i="1"/>
  <c r="BN81" i="1"/>
  <c r="BM81" i="1"/>
  <c r="BH81" i="1"/>
  <c r="BN80" i="1"/>
  <c r="BM80" i="1"/>
  <c r="BH80" i="1"/>
  <c r="BN79" i="1"/>
  <c r="BM79" i="1"/>
  <c r="BH79" i="1"/>
  <c r="BN78" i="1"/>
  <c r="BM78" i="1"/>
  <c r="BH78" i="1"/>
  <c r="BN77" i="1"/>
  <c r="BM77" i="1"/>
  <c r="BH77" i="1"/>
  <c r="BN76" i="1"/>
  <c r="BM76" i="1"/>
  <c r="BH76" i="1"/>
  <c r="BN75" i="1"/>
  <c r="BM75" i="1"/>
  <c r="BH75" i="1"/>
  <c r="BN74" i="1"/>
  <c r="BM74" i="1"/>
  <c r="BH74" i="1"/>
  <c r="BN73" i="1"/>
  <c r="BM73" i="1"/>
  <c r="BH73" i="1"/>
  <c r="BN72" i="1"/>
  <c r="BM72" i="1"/>
  <c r="BH72" i="1"/>
  <c r="BQ72" i="1"/>
  <c r="BS72" i="1"/>
  <c r="BN70" i="1"/>
  <c r="BM70" i="1"/>
  <c r="BH70" i="1"/>
  <c r="BN69" i="1"/>
  <c r="BM69" i="1"/>
  <c r="BH69" i="1"/>
  <c r="BN68" i="1"/>
  <c r="BM68" i="1"/>
  <c r="BH68" i="1"/>
  <c r="BN67" i="1"/>
  <c r="BM67" i="1"/>
  <c r="BH67" i="1"/>
  <c r="BN66" i="1"/>
  <c r="BM66" i="1"/>
  <c r="BH66" i="1"/>
  <c r="BN65" i="1"/>
  <c r="BM65" i="1"/>
  <c r="BH65" i="1"/>
  <c r="BN64" i="1"/>
  <c r="BM64" i="1"/>
  <c r="BH64" i="1"/>
  <c r="BN62" i="1"/>
  <c r="BM62" i="1"/>
  <c r="BH62" i="1"/>
  <c r="BQ62" i="1"/>
  <c r="BN61" i="1"/>
  <c r="BM61" i="1"/>
  <c r="BH61" i="1"/>
  <c r="BN60" i="1"/>
  <c r="BM60" i="1"/>
  <c r="BH60" i="1"/>
  <c r="BN59" i="1"/>
  <c r="BM59" i="1"/>
  <c r="BH59" i="1"/>
  <c r="BN58" i="1"/>
  <c r="BM58" i="1"/>
  <c r="BH58" i="1"/>
  <c r="BN57" i="1"/>
  <c r="BM57" i="1"/>
  <c r="BH57" i="1"/>
  <c r="BN56" i="1"/>
  <c r="BM56" i="1"/>
  <c r="BH56" i="1"/>
  <c r="BN55" i="1"/>
  <c r="BM55" i="1"/>
  <c r="BH55" i="1"/>
  <c r="BN54" i="1"/>
  <c r="BM54" i="1"/>
  <c r="BH54" i="1"/>
  <c r="BN53" i="1"/>
  <c r="BM53" i="1"/>
  <c r="BH53" i="1"/>
  <c r="BN52" i="1"/>
  <c r="BM52" i="1"/>
  <c r="BH52" i="1"/>
  <c r="BN51" i="1"/>
  <c r="BM51" i="1"/>
  <c r="BH51" i="1"/>
  <c r="BN50" i="1"/>
  <c r="BM50" i="1"/>
  <c r="BH50" i="1"/>
  <c r="BN49" i="1"/>
  <c r="BM49" i="1"/>
  <c r="BH49" i="1"/>
  <c r="BN48" i="1"/>
  <c r="BM48" i="1"/>
  <c r="BH48" i="1"/>
  <c r="BN47" i="1"/>
  <c r="BM47" i="1"/>
  <c r="BH47" i="1"/>
  <c r="BN46" i="1"/>
  <c r="BM46" i="1"/>
  <c r="BH46" i="1"/>
  <c r="BN45" i="1"/>
  <c r="BM45" i="1"/>
  <c r="BH45" i="1"/>
  <c r="BN43" i="1"/>
  <c r="BM43" i="1"/>
  <c r="BH43" i="1"/>
  <c r="BN41" i="1"/>
  <c r="BM41" i="1"/>
  <c r="BH41" i="1"/>
  <c r="BN40" i="1"/>
  <c r="BM40" i="1"/>
  <c r="BH40" i="1"/>
  <c r="BN39" i="1"/>
  <c r="BM39" i="1"/>
  <c r="BH39" i="1"/>
  <c r="BN38" i="1"/>
  <c r="BM38" i="1"/>
  <c r="BH38" i="1"/>
  <c r="BN36" i="1"/>
  <c r="BM36" i="1"/>
  <c r="BH36" i="1"/>
  <c r="BN35" i="1"/>
  <c r="BM35" i="1"/>
  <c r="BH35" i="1"/>
  <c r="BN34" i="1"/>
  <c r="BM34" i="1"/>
  <c r="BH34" i="1"/>
  <c r="BN33" i="1"/>
  <c r="BM33" i="1"/>
  <c r="BH33" i="1"/>
  <c r="BN32" i="1"/>
  <c r="BM32" i="1"/>
  <c r="BH32" i="1"/>
  <c r="BN31" i="1"/>
  <c r="BM31" i="1"/>
  <c r="BH31" i="1"/>
  <c r="BN30" i="1"/>
  <c r="BM30" i="1"/>
  <c r="BH30" i="1"/>
  <c r="BN29" i="1"/>
  <c r="BM29" i="1"/>
  <c r="BH29" i="1"/>
  <c r="BN28" i="1"/>
  <c r="BM28" i="1"/>
  <c r="BH28" i="1"/>
  <c r="BN27" i="1"/>
  <c r="BM27" i="1"/>
  <c r="BH27" i="1"/>
  <c r="BN26" i="1"/>
  <c r="BM26" i="1"/>
  <c r="BH26" i="1"/>
  <c r="BN25" i="1"/>
  <c r="BM25" i="1"/>
  <c r="BH25" i="1"/>
  <c r="BN24" i="1"/>
  <c r="BM24" i="1"/>
  <c r="BH24" i="1"/>
  <c r="BN23" i="1"/>
  <c r="BM23" i="1"/>
  <c r="BH23" i="1"/>
  <c r="BN22" i="1"/>
  <c r="BM22" i="1"/>
  <c r="BH22" i="1"/>
  <c r="BN20" i="1"/>
  <c r="BM20" i="1"/>
  <c r="BH20" i="1"/>
  <c r="BN18" i="1"/>
  <c r="BM18" i="1"/>
  <c r="BH18" i="1"/>
  <c r="BN17" i="1"/>
  <c r="BM17" i="1"/>
  <c r="BH17" i="1"/>
  <c r="BN16" i="1"/>
  <c r="BM16" i="1"/>
  <c r="BH16" i="1"/>
  <c r="BN15" i="1"/>
  <c r="BM15" i="1"/>
  <c r="BH15" i="1"/>
  <c r="BN14" i="1"/>
  <c r="BM14" i="1"/>
  <c r="BH14" i="1"/>
  <c r="BN13" i="1"/>
  <c r="BM13" i="1"/>
  <c r="BH13" i="1"/>
  <c r="BN11" i="1"/>
  <c r="BM11" i="1"/>
  <c r="BH11" i="1"/>
  <c r="BN9" i="1"/>
  <c r="BM9" i="1"/>
  <c r="BH9" i="1"/>
  <c r="BN8" i="1"/>
  <c r="BM8" i="1"/>
  <c r="BH8" i="1"/>
  <c r="BH2" i="1"/>
  <c r="BC206" i="1"/>
  <c r="BB206" i="1"/>
  <c r="BA206" i="1"/>
  <c r="AZ206" i="1"/>
  <c r="AY206" i="1"/>
  <c r="AX206" i="1"/>
  <c r="AW206" i="1"/>
  <c r="AV206" i="1"/>
  <c r="AU206" i="1"/>
  <c r="BC205" i="1"/>
  <c r="BB205" i="1"/>
  <c r="BA205" i="1"/>
  <c r="AZ205" i="1"/>
  <c r="AY205" i="1"/>
  <c r="AX205" i="1"/>
  <c r="AW205" i="1"/>
  <c r="AV205" i="1"/>
  <c r="AU205" i="1"/>
  <c r="BC204" i="1"/>
  <c r="BB204" i="1"/>
  <c r="BA204" i="1"/>
  <c r="AZ204" i="1"/>
  <c r="AY204" i="1"/>
  <c r="AX204" i="1"/>
  <c r="AW204" i="1"/>
  <c r="AV204" i="1"/>
  <c r="AU204" i="1"/>
  <c r="BC203" i="1"/>
  <c r="BB203" i="1"/>
  <c r="BA203" i="1"/>
  <c r="AZ203" i="1"/>
  <c r="AY203" i="1"/>
  <c r="AX203" i="1"/>
  <c r="AW203" i="1"/>
  <c r="AV203" i="1"/>
  <c r="AU203" i="1"/>
  <c r="BC180" i="1"/>
  <c r="BB180" i="1"/>
  <c r="BA180" i="1"/>
  <c r="AZ180" i="1"/>
  <c r="AY180" i="1"/>
  <c r="AX180" i="1"/>
  <c r="AW180" i="1"/>
  <c r="AV180" i="1"/>
  <c r="AU180" i="1"/>
  <c r="BC179" i="1"/>
  <c r="BB179" i="1"/>
  <c r="BA179" i="1"/>
  <c r="AZ179" i="1"/>
  <c r="AY179" i="1"/>
  <c r="AX179" i="1"/>
  <c r="AW179" i="1"/>
  <c r="AV179" i="1"/>
  <c r="AU179" i="1"/>
  <c r="BC178" i="1"/>
  <c r="BB178" i="1"/>
  <c r="BA178" i="1"/>
  <c r="AZ178" i="1"/>
  <c r="AY178" i="1"/>
  <c r="AX178" i="1"/>
  <c r="AW178" i="1"/>
  <c r="AV178" i="1"/>
  <c r="AU178" i="1"/>
  <c r="BC177" i="1"/>
  <c r="BB177" i="1"/>
  <c r="BA177" i="1"/>
  <c r="AZ177" i="1"/>
  <c r="AY177" i="1"/>
  <c r="AX177" i="1"/>
  <c r="AW177" i="1"/>
  <c r="AV177" i="1"/>
  <c r="AU177" i="1"/>
  <c r="BC175" i="1"/>
  <c r="BB175" i="1"/>
  <c r="BA175" i="1"/>
  <c r="AZ175" i="1"/>
  <c r="AY175" i="1"/>
  <c r="AX175" i="1"/>
  <c r="AW175" i="1"/>
  <c r="AV175" i="1"/>
  <c r="AU175" i="1"/>
  <c r="BC174" i="1"/>
  <c r="BB174" i="1"/>
  <c r="BA174" i="1"/>
  <c r="AZ174" i="1"/>
  <c r="AY174" i="1"/>
  <c r="AX174" i="1"/>
  <c r="AW174" i="1"/>
  <c r="AV174" i="1"/>
  <c r="AU174" i="1"/>
  <c r="BC173" i="1"/>
  <c r="BB173" i="1"/>
  <c r="BA173" i="1"/>
  <c r="AZ173" i="1"/>
  <c r="AX173" i="1"/>
  <c r="AW173" i="1"/>
  <c r="AV173" i="1"/>
  <c r="AU173" i="1"/>
  <c r="BC172" i="1"/>
  <c r="BB172" i="1"/>
  <c r="BA172" i="1"/>
  <c r="AZ172" i="1"/>
  <c r="AY172" i="1"/>
  <c r="AX172" i="1"/>
  <c r="AW172" i="1"/>
  <c r="AV172" i="1"/>
  <c r="AU172" i="1"/>
  <c r="BC171" i="1"/>
  <c r="BB171" i="1"/>
  <c r="BA171" i="1"/>
  <c r="BA154" i="1"/>
  <c r="BA155" i="1"/>
  <c r="BA156" i="1"/>
  <c r="BA157" i="1"/>
  <c r="BA159" i="1"/>
  <c r="BA160" i="1"/>
  <c r="BA161" i="1"/>
  <c r="BA162" i="1"/>
  <c r="BA163" i="1"/>
  <c r="BA164" i="1"/>
  <c r="BA165" i="1"/>
  <c r="BA166" i="1"/>
  <c r="BA167" i="1"/>
  <c r="BA168" i="1"/>
  <c r="BA169" i="1"/>
  <c r="BA170" i="1"/>
  <c r="BA181" i="1"/>
  <c r="AZ171" i="1"/>
  <c r="AY171" i="1"/>
  <c r="AX171" i="1"/>
  <c r="AX154" i="1"/>
  <c r="AX155" i="1"/>
  <c r="AX156" i="1"/>
  <c r="AX157" i="1"/>
  <c r="AX159" i="1"/>
  <c r="AX160" i="1"/>
  <c r="AX161" i="1"/>
  <c r="AX162" i="1"/>
  <c r="AX163" i="1"/>
  <c r="AX164" i="1"/>
  <c r="AX165" i="1"/>
  <c r="AX166" i="1"/>
  <c r="AX167" i="1"/>
  <c r="AX168" i="1"/>
  <c r="AX169" i="1"/>
  <c r="AX170" i="1"/>
  <c r="AX181" i="1"/>
  <c r="AW171" i="1"/>
  <c r="AV171" i="1"/>
  <c r="AU171" i="1"/>
  <c r="BC170" i="1"/>
  <c r="BB170" i="1"/>
  <c r="AZ170" i="1"/>
  <c r="AY170" i="1"/>
  <c r="AW170" i="1"/>
  <c r="AV170" i="1"/>
  <c r="AU170" i="1"/>
  <c r="BC169" i="1"/>
  <c r="BB169" i="1"/>
  <c r="AZ169" i="1"/>
  <c r="AY169" i="1"/>
  <c r="AW169" i="1"/>
  <c r="AV169" i="1"/>
  <c r="AU169" i="1"/>
  <c r="BC168" i="1"/>
  <c r="BB168" i="1"/>
  <c r="AZ168" i="1"/>
  <c r="AY168" i="1"/>
  <c r="AW168" i="1"/>
  <c r="AV168" i="1"/>
  <c r="AU168" i="1"/>
  <c r="BC167" i="1"/>
  <c r="BB167" i="1"/>
  <c r="AZ167" i="1"/>
  <c r="AY167" i="1"/>
  <c r="AV167" i="1"/>
  <c r="AU167" i="1"/>
  <c r="BC166" i="1"/>
  <c r="BB166" i="1"/>
  <c r="AZ166" i="1"/>
  <c r="AY166" i="1"/>
  <c r="AW166" i="1"/>
  <c r="AV166" i="1"/>
  <c r="AU166" i="1"/>
  <c r="BC165" i="1"/>
  <c r="BB165" i="1"/>
  <c r="AZ165" i="1"/>
  <c r="AY165" i="1"/>
  <c r="AW165" i="1"/>
  <c r="AV165" i="1"/>
  <c r="AU165" i="1"/>
  <c r="BC164" i="1"/>
  <c r="BB164" i="1"/>
  <c r="AZ164" i="1"/>
  <c r="AY164" i="1"/>
  <c r="AW164" i="1"/>
  <c r="AV164" i="1"/>
  <c r="AU164" i="1"/>
  <c r="BC163" i="1"/>
  <c r="BB163" i="1"/>
  <c r="AZ163" i="1"/>
  <c r="AY163" i="1"/>
  <c r="AW163" i="1"/>
  <c r="AV163" i="1"/>
  <c r="AU163" i="1"/>
  <c r="BC162" i="1"/>
  <c r="AZ162" i="1"/>
  <c r="AY162" i="1"/>
  <c r="AW162" i="1"/>
  <c r="AV162" i="1"/>
  <c r="AU162" i="1"/>
  <c r="BC161" i="1"/>
  <c r="BB161" i="1"/>
  <c r="AZ161" i="1"/>
  <c r="AY161" i="1"/>
  <c r="AW161" i="1"/>
  <c r="AV161" i="1"/>
  <c r="AU161" i="1"/>
  <c r="BC160" i="1"/>
  <c r="BB160" i="1"/>
  <c r="AZ160" i="1"/>
  <c r="AY160" i="1"/>
  <c r="AW160" i="1"/>
  <c r="AV160" i="1"/>
  <c r="AU160" i="1"/>
  <c r="BC159" i="1"/>
  <c r="BB159" i="1"/>
  <c r="AZ159" i="1"/>
  <c r="AY159" i="1"/>
  <c r="AW159" i="1"/>
  <c r="AV159" i="1"/>
  <c r="AU159" i="1"/>
  <c r="BC157" i="1"/>
  <c r="BB157" i="1"/>
  <c r="AZ157" i="1"/>
  <c r="AY157" i="1"/>
  <c r="AW157" i="1"/>
  <c r="AV157" i="1"/>
  <c r="AU157" i="1"/>
  <c r="BC156" i="1"/>
  <c r="BB156" i="1"/>
  <c r="AZ156" i="1"/>
  <c r="AY156" i="1"/>
  <c r="AW156" i="1"/>
  <c r="AV156" i="1"/>
  <c r="AU156" i="1"/>
  <c r="BC155" i="1"/>
  <c r="BB155" i="1"/>
  <c r="AZ155" i="1"/>
  <c r="AY155" i="1"/>
  <c r="AW155" i="1"/>
  <c r="AV155" i="1"/>
  <c r="AU155" i="1"/>
  <c r="BC154" i="1"/>
  <c r="BB154" i="1"/>
  <c r="AZ154" i="1"/>
  <c r="AY154" i="1"/>
  <c r="AW154" i="1"/>
  <c r="AV154" i="1"/>
  <c r="AU154" i="1"/>
  <c r="BC150" i="1"/>
  <c r="BB150" i="1"/>
  <c r="BA150" i="1"/>
  <c r="AZ150" i="1"/>
  <c r="AY150" i="1"/>
  <c r="AX150" i="1"/>
  <c r="AW150" i="1"/>
  <c r="AV150" i="1"/>
  <c r="AU150" i="1"/>
  <c r="BC149" i="1"/>
  <c r="BB149" i="1"/>
  <c r="BA149" i="1"/>
  <c r="AZ149" i="1"/>
  <c r="AY149" i="1"/>
  <c r="AX149" i="1"/>
  <c r="AW149" i="1"/>
  <c r="AV149" i="1"/>
  <c r="AU149" i="1"/>
  <c r="BC148" i="1"/>
  <c r="BB148" i="1"/>
  <c r="BA148" i="1"/>
  <c r="AZ148" i="1"/>
  <c r="AY148" i="1"/>
  <c r="AX148" i="1"/>
  <c r="AW148" i="1"/>
  <c r="AV148" i="1"/>
  <c r="AU148" i="1"/>
  <c r="BC147" i="1"/>
  <c r="BB147" i="1"/>
  <c r="BA147" i="1"/>
  <c r="AZ147" i="1"/>
  <c r="AY147" i="1"/>
  <c r="AX147" i="1"/>
  <c r="AW147" i="1"/>
  <c r="AV147" i="1"/>
  <c r="AU147" i="1"/>
  <c r="BC146" i="1"/>
  <c r="BB146" i="1"/>
  <c r="BA146" i="1"/>
  <c r="AZ146" i="1"/>
  <c r="AY146" i="1"/>
  <c r="AX146" i="1"/>
  <c r="AW146" i="1"/>
  <c r="AV146" i="1"/>
  <c r="AU146" i="1"/>
  <c r="BC145" i="1"/>
  <c r="BB145" i="1"/>
  <c r="BA145" i="1"/>
  <c r="AZ145" i="1"/>
  <c r="AY145" i="1"/>
  <c r="AX145" i="1"/>
  <c r="AW145" i="1"/>
  <c r="AV145" i="1"/>
  <c r="AU145" i="1"/>
  <c r="BC144" i="1"/>
  <c r="BB144" i="1"/>
  <c r="BA144" i="1"/>
  <c r="AZ144" i="1"/>
  <c r="AY144" i="1"/>
  <c r="AX144" i="1"/>
  <c r="AW144" i="1"/>
  <c r="AV144" i="1"/>
  <c r="AU144" i="1"/>
  <c r="BC143" i="1"/>
  <c r="BB143" i="1"/>
  <c r="BA143" i="1"/>
  <c r="AZ143" i="1"/>
  <c r="AY143" i="1"/>
  <c r="AX143" i="1"/>
  <c r="AW143" i="1"/>
  <c r="AV143" i="1"/>
  <c r="AU143" i="1"/>
  <c r="BC142" i="1"/>
  <c r="BB142" i="1"/>
  <c r="BA142" i="1"/>
  <c r="AZ142" i="1"/>
  <c r="AY142" i="1"/>
  <c r="AX142" i="1"/>
  <c r="AW142" i="1"/>
  <c r="AV142" i="1"/>
  <c r="AU142" i="1"/>
  <c r="BC141" i="1"/>
  <c r="BB141" i="1"/>
  <c r="BA141" i="1"/>
  <c r="AZ141" i="1"/>
  <c r="AY141" i="1"/>
  <c r="AX141" i="1"/>
  <c r="AW141" i="1"/>
  <c r="AV141" i="1"/>
  <c r="AU141" i="1"/>
  <c r="BC139" i="1"/>
  <c r="BB139" i="1"/>
  <c r="BA139" i="1"/>
  <c r="AZ139" i="1"/>
  <c r="AY139" i="1"/>
  <c r="AX139" i="1"/>
  <c r="AW139" i="1"/>
  <c r="AV139" i="1"/>
  <c r="AU139" i="1"/>
  <c r="BC138" i="1"/>
  <c r="BB138" i="1"/>
  <c r="BA138" i="1"/>
  <c r="AZ138" i="1"/>
  <c r="AY138" i="1"/>
  <c r="AX138" i="1"/>
  <c r="AW138" i="1"/>
  <c r="AV138" i="1"/>
  <c r="AU138" i="1"/>
  <c r="BC137" i="1"/>
  <c r="BB137" i="1"/>
  <c r="BA137" i="1"/>
  <c r="AZ137" i="1"/>
  <c r="AY137" i="1"/>
  <c r="AX137" i="1"/>
  <c r="AW137" i="1"/>
  <c r="AV137" i="1"/>
  <c r="AU137" i="1"/>
  <c r="BC136" i="1"/>
  <c r="BB136" i="1"/>
  <c r="BA136" i="1"/>
  <c r="AZ136" i="1"/>
  <c r="AY136" i="1"/>
  <c r="AX136" i="1"/>
  <c r="AW136" i="1"/>
  <c r="AV136" i="1"/>
  <c r="AU136" i="1"/>
  <c r="BC135" i="1"/>
  <c r="BB135" i="1"/>
  <c r="BA135" i="1"/>
  <c r="AZ135" i="1"/>
  <c r="AY135" i="1"/>
  <c r="AX135" i="1"/>
  <c r="AW135" i="1"/>
  <c r="AV135" i="1"/>
  <c r="BC134" i="1"/>
  <c r="BB134" i="1"/>
  <c r="BA134" i="1"/>
  <c r="AZ134" i="1"/>
  <c r="AY134" i="1"/>
  <c r="AX134" i="1"/>
  <c r="AW134" i="1"/>
  <c r="AV134" i="1"/>
  <c r="AU134" i="1"/>
  <c r="BC133" i="1"/>
  <c r="BA133" i="1"/>
  <c r="AZ133" i="1"/>
  <c r="AY133" i="1"/>
  <c r="AX133" i="1"/>
  <c r="AW133" i="1"/>
  <c r="AV133" i="1"/>
  <c r="AU133" i="1"/>
  <c r="BC132" i="1"/>
  <c r="BB132" i="1"/>
  <c r="BA132" i="1"/>
  <c r="AZ132" i="1"/>
  <c r="AY132" i="1"/>
  <c r="AX132" i="1"/>
  <c r="AW132" i="1"/>
  <c r="AV132" i="1"/>
  <c r="AU132" i="1"/>
  <c r="BC131" i="1"/>
  <c r="BB131" i="1"/>
  <c r="BA131" i="1"/>
  <c r="AZ131" i="1"/>
  <c r="AY131" i="1"/>
  <c r="AX131" i="1"/>
  <c r="AW131" i="1"/>
  <c r="AV131" i="1"/>
  <c r="AU131" i="1"/>
  <c r="BC130" i="1"/>
  <c r="BB130" i="1"/>
  <c r="BA130" i="1"/>
  <c r="AZ130" i="1"/>
  <c r="AY130" i="1"/>
  <c r="AX130" i="1"/>
  <c r="AW130" i="1"/>
  <c r="AV130" i="1"/>
  <c r="AU130" i="1"/>
  <c r="BC129" i="1"/>
  <c r="BB129" i="1"/>
  <c r="BA129" i="1"/>
  <c r="AZ129" i="1"/>
  <c r="AY129" i="1"/>
  <c r="AX129" i="1"/>
  <c r="AW129" i="1"/>
  <c r="AV129" i="1"/>
  <c r="AU129" i="1"/>
  <c r="BC128" i="1"/>
  <c r="BB128" i="1"/>
  <c r="BA128" i="1"/>
  <c r="AZ128" i="1"/>
  <c r="AY128" i="1"/>
  <c r="AX128" i="1"/>
  <c r="AW128" i="1"/>
  <c r="AV128" i="1"/>
  <c r="AU128" i="1"/>
  <c r="BC127" i="1"/>
  <c r="BB127" i="1"/>
  <c r="BA127" i="1"/>
  <c r="AZ127" i="1"/>
  <c r="AY127" i="1"/>
  <c r="AX127" i="1"/>
  <c r="AW127" i="1"/>
  <c r="AV127" i="1"/>
  <c r="AU127" i="1"/>
  <c r="BC126" i="1"/>
  <c r="BA126" i="1"/>
  <c r="AZ126" i="1"/>
  <c r="AY126" i="1"/>
  <c r="AX126" i="1"/>
  <c r="AW126" i="1"/>
  <c r="AV126" i="1"/>
  <c r="AU126" i="1"/>
  <c r="BC125" i="1"/>
  <c r="BB125" i="1"/>
  <c r="BA125" i="1"/>
  <c r="AZ125" i="1"/>
  <c r="AY125" i="1"/>
  <c r="AX125" i="1"/>
  <c r="AW125" i="1"/>
  <c r="AV125" i="1"/>
  <c r="AU125" i="1"/>
  <c r="BC124" i="1"/>
  <c r="BB124" i="1"/>
  <c r="BA124" i="1"/>
  <c r="AZ124" i="1"/>
  <c r="AY124" i="1"/>
  <c r="AX124" i="1"/>
  <c r="AW124" i="1"/>
  <c r="AV124" i="1"/>
  <c r="BC123" i="1"/>
  <c r="BB123" i="1"/>
  <c r="BA123" i="1"/>
  <c r="AZ123" i="1"/>
  <c r="AY123" i="1"/>
  <c r="AX123" i="1"/>
  <c r="AW123" i="1"/>
  <c r="AV123" i="1"/>
  <c r="AU123" i="1"/>
  <c r="BC122" i="1"/>
  <c r="BA122" i="1"/>
  <c r="AZ122" i="1"/>
  <c r="AY122" i="1"/>
  <c r="AX122" i="1"/>
  <c r="AW122" i="1"/>
  <c r="AV122" i="1"/>
  <c r="AU122" i="1"/>
  <c r="BC121" i="1"/>
  <c r="BB121" i="1"/>
  <c r="BA121" i="1"/>
  <c r="AZ121" i="1"/>
  <c r="AY121" i="1"/>
  <c r="AX121" i="1"/>
  <c r="AW121" i="1"/>
  <c r="AV121" i="1"/>
  <c r="AU121" i="1"/>
  <c r="BC120" i="1"/>
  <c r="BB120" i="1"/>
  <c r="BA120" i="1"/>
  <c r="AY120" i="1"/>
  <c r="AX120" i="1"/>
  <c r="AW120" i="1"/>
  <c r="AV120" i="1"/>
  <c r="AU120" i="1"/>
  <c r="BC119" i="1"/>
  <c r="BB119" i="1"/>
  <c r="BA119" i="1"/>
  <c r="AZ119" i="1"/>
  <c r="AY119" i="1"/>
  <c r="AX119" i="1"/>
  <c r="AW119" i="1"/>
  <c r="AV119" i="1"/>
  <c r="AU119" i="1"/>
  <c r="BC118" i="1"/>
  <c r="BB118" i="1"/>
  <c r="BA118" i="1"/>
  <c r="AZ118" i="1"/>
  <c r="AY118" i="1"/>
  <c r="AX118" i="1"/>
  <c r="AW118" i="1"/>
  <c r="AV118" i="1"/>
  <c r="AU118" i="1"/>
  <c r="BC116" i="1"/>
  <c r="BB116" i="1"/>
  <c r="BA116" i="1"/>
  <c r="AZ116" i="1"/>
  <c r="AY116" i="1"/>
  <c r="AX116" i="1"/>
  <c r="AW116" i="1"/>
  <c r="AV116" i="1"/>
  <c r="BC115" i="1"/>
  <c r="BB115" i="1"/>
  <c r="BA115" i="1"/>
  <c r="AZ115" i="1"/>
  <c r="AY115" i="1"/>
  <c r="AX115" i="1"/>
  <c r="AW115" i="1"/>
  <c r="AV115" i="1"/>
  <c r="AU115" i="1"/>
  <c r="BC114" i="1"/>
  <c r="BB114" i="1"/>
  <c r="BA114" i="1"/>
  <c r="AZ114" i="1"/>
  <c r="AY114" i="1"/>
  <c r="AX114" i="1"/>
  <c r="AW114" i="1"/>
  <c r="AV114" i="1"/>
  <c r="AU114" i="1"/>
  <c r="BC113" i="1"/>
  <c r="BB113" i="1"/>
  <c r="BA113" i="1"/>
  <c r="AZ113" i="1"/>
  <c r="AY113" i="1"/>
  <c r="AX113" i="1"/>
  <c r="AW113" i="1"/>
  <c r="AV113" i="1"/>
  <c r="BC84" i="1"/>
  <c r="BB84" i="1"/>
  <c r="BA84" i="1"/>
  <c r="AZ84" i="1"/>
  <c r="AY84" i="1"/>
  <c r="AX84" i="1"/>
  <c r="AW84" i="1"/>
  <c r="AV84" i="1"/>
  <c r="AU84" i="1"/>
  <c r="BC83" i="1"/>
  <c r="BB83" i="1"/>
  <c r="BA83" i="1"/>
  <c r="AZ83" i="1"/>
  <c r="AY83" i="1"/>
  <c r="AX83" i="1"/>
  <c r="AW83" i="1"/>
  <c r="AV83" i="1"/>
  <c r="AU83" i="1"/>
  <c r="BC82" i="1"/>
  <c r="BC9" i="1"/>
  <c r="BC8" i="1"/>
  <c r="BC11" i="1"/>
  <c r="BC13" i="1"/>
  <c r="BC14" i="1"/>
  <c r="BC15" i="1"/>
  <c r="BC16" i="1"/>
  <c r="BC17" i="1"/>
  <c r="BC18" i="1"/>
  <c r="BC20" i="1"/>
  <c r="BC22" i="1"/>
  <c r="BC23" i="1"/>
  <c r="BC24" i="1"/>
  <c r="BC25" i="1"/>
  <c r="BC26" i="1"/>
  <c r="BC27" i="1"/>
  <c r="BC28" i="1"/>
  <c r="BC29" i="1"/>
  <c r="BC30" i="1"/>
  <c r="BC31" i="1"/>
  <c r="BC32" i="1"/>
  <c r="BC33" i="1"/>
  <c r="BC34" i="1"/>
  <c r="BC35" i="1"/>
  <c r="BC36" i="1"/>
  <c r="BC38" i="1"/>
  <c r="BC39" i="1"/>
  <c r="BC40" i="1"/>
  <c r="BC41" i="1"/>
  <c r="BC43" i="1"/>
  <c r="BC45" i="1"/>
  <c r="BC46" i="1"/>
  <c r="BC47" i="1"/>
  <c r="BC48" i="1"/>
  <c r="BC49" i="1"/>
  <c r="BC50" i="1"/>
  <c r="BC51" i="1"/>
  <c r="BC52" i="1"/>
  <c r="BC53" i="1"/>
  <c r="BC54" i="1"/>
  <c r="BC55" i="1"/>
  <c r="BC56" i="1"/>
  <c r="BC57" i="1"/>
  <c r="BC58" i="1"/>
  <c r="BC59" i="1"/>
  <c r="BC60" i="1"/>
  <c r="BC61" i="1"/>
  <c r="BC62" i="1"/>
  <c r="BC64" i="1"/>
  <c r="BC65" i="1"/>
  <c r="BC66" i="1"/>
  <c r="BC67" i="1"/>
  <c r="BC68" i="1"/>
  <c r="BC69" i="1"/>
  <c r="BC70" i="1"/>
  <c r="BC72" i="1"/>
  <c r="BC73" i="1"/>
  <c r="BC74" i="1"/>
  <c r="BC75" i="1"/>
  <c r="BC76" i="1"/>
  <c r="BC77" i="1"/>
  <c r="BC78" i="1"/>
  <c r="BC79" i="1"/>
  <c r="BC80" i="1"/>
  <c r="BC81" i="1"/>
  <c r="BC108" i="1"/>
  <c r="BB82" i="1"/>
  <c r="BA82" i="1"/>
  <c r="AZ82" i="1"/>
  <c r="AY82" i="1"/>
  <c r="AY9" i="1"/>
  <c r="AY8" i="1"/>
  <c r="AY11" i="1"/>
  <c r="AY13" i="1"/>
  <c r="AY14" i="1"/>
  <c r="AY15" i="1"/>
  <c r="AY16" i="1"/>
  <c r="AY17" i="1"/>
  <c r="AY18" i="1"/>
  <c r="AY20" i="1"/>
  <c r="AY22" i="1"/>
  <c r="AY23" i="1"/>
  <c r="AY24" i="1"/>
  <c r="AY25" i="1"/>
  <c r="AY26" i="1"/>
  <c r="AY27" i="1"/>
  <c r="AY28" i="1"/>
  <c r="AY29" i="1"/>
  <c r="AY30" i="1"/>
  <c r="AY31" i="1"/>
  <c r="AY32" i="1"/>
  <c r="AY33" i="1"/>
  <c r="AY34" i="1"/>
  <c r="AY35" i="1"/>
  <c r="AY36" i="1"/>
  <c r="AY38" i="1"/>
  <c r="AY39" i="1"/>
  <c r="AY40" i="1"/>
  <c r="AY41" i="1"/>
  <c r="AY43" i="1"/>
  <c r="AY45" i="1"/>
  <c r="AY46" i="1"/>
  <c r="AY47" i="1"/>
  <c r="AY48" i="1"/>
  <c r="AY49" i="1"/>
  <c r="AY50" i="1"/>
  <c r="AY51" i="1"/>
  <c r="AY52" i="1"/>
  <c r="AY53" i="1"/>
  <c r="AY54" i="1"/>
  <c r="AY55" i="1"/>
  <c r="AY56" i="1"/>
  <c r="AY57" i="1"/>
  <c r="AY58" i="1"/>
  <c r="AY59" i="1"/>
  <c r="AY60" i="1"/>
  <c r="AY61" i="1"/>
  <c r="AY62" i="1"/>
  <c r="AY64" i="1"/>
  <c r="AY65" i="1"/>
  <c r="AY66" i="1"/>
  <c r="AY67" i="1"/>
  <c r="AY68" i="1"/>
  <c r="AY69" i="1"/>
  <c r="AY70" i="1"/>
  <c r="AY72" i="1"/>
  <c r="AY73" i="1"/>
  <c r="AY74" i="1"/>
  <c r="AY75" i="1"/>
  <c r="AY76" i="1"/>
  <c r="AY77" i="1"/>
  <c r="AY78" i="1"/>
  <c r="AY79" i="1"/>
  <c r="AY80" i="1"/>
  <c r="AY81" i="1"/>
  <c r="AY108" i="1"/>
  <c r="AX82" i="1"/>
  <c r="AW82" i="1"/>
  <c r="AW9" i="1"/>
  <c r="AW8" i="1"/>
  <c r="AW11" i="1"/>
  <c r="AW13" i="1"/>
  <c r="AW14" i="1"/>
  <c r="AW15" i="1"/>
  <c r="AW16" i="1"/>
  <c r="AW17" i="1"/>
  <c r="AW18" i="1"/>
  <c r="AW20" i="1"/>
  <c r="AW22" i="1"/>
  <c r="AW23" i="1"/>
  <c r="AW24" i="1"/>
  <c r="AW25" i="1"/>
  <c r="AW26" i="1"/>
  <c r="AW27" i="1"/>
  <c r="AW28" i="1"/>
  <c r="AW29" i="1"/>
  <c r="AW30" i="1"/>
  <c r="AW31" i="1"/>
  <c r="AW32" i="1"/>
  <c r="AW33" i="1"/>
  <c r="AW34" i="1"/>
  <c r="AW35" i="1"/>
  <c r="AW36" i="1"/>
  <c r="AW38" i="1"/>
  <c r="AW39" i="1"/>
  <c r="AW40" i="1"/>
  <c r="AW41" i="1"/>
  <c r="AW43" i="1"/>
  <c r="AW45" i="1"/>
  <c r="AW46" i="1"/>
  <c r="AW47" i="1"/>
  <c r="AW48" i="1"/>
  <c r="AW49" i="1"/>
  <c r="AW50" i="1"/>
  <c r="AW51" i="1"/>
  <c r="AW52" i="1"/>
  <c r="AW53" i="1"/>
  <c r="AW54" i="1"/>
  <c r="AW55" i="1"/>
  <c r="AW56" i="1"/>
  <c r="AW57" i="1"/>
  <c r="AW58" i="1"/>
  <c r="AW59" i="1"/>
  <c r="AW60" i="1"/>
  <c r="AW61" i="1"/>
  <c r="AW62" i="1"/>
  <c r="AW64" i="1"/>
  <c r="AW65" i="1"/>
  <c r="AW66" i="1"/>
  <c r="AW67" i="1"/>
  <c r="AW68" i="1"/>
  <c r="AW69" i="1"/>
  <c r="AW70" i="1"/>
  <c r="AW72" i="1"/>
  <c r="AW73" i="1"/>
  <c r="AW74" i="1"/>
  <c r="AW75" i="1"/>
  <c r="AW76" i="1"/>
  <c r="AW77" i="1"/>
  <c r="AW78" i="1"/>
  <c r="AW79" i="1"/>
  <c r="AW80" i="1"/>
  <c r="AW81" i="1"/>
  <c r="AW108" i="1"/>
  <c r="AV82" i="1"/>
  <c r="AU82" i="1"/>
  <c r="BD82" i="1"/>
  <c r="BF82" i="1"/>
  <c r="BB81" i="1"/>
  <c r="BA81" i="1"/>
  <c r="AZ81" i="1"/>
  <c r="AX81" i="1"/>
  <c r="AV81" i="1"/>
  <c r="AU81" i="1"/>
  <c r="BB80" i="1"/>
  <c r="BA80" i="1"/>
  <c r="AZ80" i="1"/>
  <c r="AX80" i="1"/>
  <c r="AV80" i="1"/>
  <c r="AU80" i="1"/>
  <c r="BB79" i="1"/>
  <c r="BA79" i="1"/>
  <c r="AZ79" i="1"/>
  <c r="AX79" i="1"/>
  <c r="AV79" i="1"/>
  <c r="AU79" i="1"/>
  <c r="BA78" i="1"/>
  <c r="AZ78" i="1"/>
  <c r="AX78" i="1"/>
  <c r="AV78" i="1"/>
  <c r="AU78" i="1"/>
  <c r="BB77" i="1"/>
  <c r="BA77" i="1"/>
  <c r="AZ77" i="1"/>
  <c r="AX77" i="1"/>
  <c r="AV77" i="1"/>
  <c r="AU77" i="1"/>
  <c r="BB76" i="1"/>
  <c r="BA76" i="1"/>
  <c r="AZ76" i="1"/>
  <c r="AX76" i="1"/>
  <c r="AV76" i="1"/>
  <c r="AU76" i="1"/>
  <c r="BB75" i="1"/>
  <c r="BA75" i="1"/>
  <c r="AZ75" i="1"/>
  <c r="AX75" i="1"/>
  <c r="AV75" i="1"/>
  <c r="AU75" i="1"/>
  <c r="BB74" i="1"/>
  <c r="BA74" i="1"/>
  <c r="AZ74" i="1"/>
  <c r="AX74" i="1"/>
  <c r="AV74" i="1"/>
  <c r="AU74" i="1"/>
  <c r="BB73" i="1"/>
  <c r="BA73" i="1"/>
  <c r="AZ73" i="1"/>
  <c r="AX73" i="1"/>
  <c r="AV73" i="1"/>
  <c r="AU73" i="1"/>
  <c r="BB72" i="1"/>
  <c r="BA72" i="1"/>
  <c r="AZ72" i="1"/>
  <c r="AX72" i="1"/>
  <c r="AV72" i="1"/>
  <c r="AU72" i="1"/>
  <c r="BB70" i="1"/>
  <c r="BA70" i="1"/>
  <c r="AZ70" i="1"/>
  <c r="AX70" i="1"/>
  <c r="AV70" i="1"/>
  <c r="AU70" i="1"/>
  <c r="BB69" i="1"/>
  <c r="BA69" i="1"/>
  <c r="AZ69" i="1"/>
  <c r="AX69" i="1"/>
  <c r="AV69" i="1"/>
  <c r="AU69" i="1"/>
  <c r="BB68" i="1"/>
  <c r="BA68" i="1"/>
  <c r="AZ68" i="1"/>
  <c r="AX68" i="1"/>
  <c r="AV68" i="1"/>
  <c r="AU68" i="1"/>
  <c r="BB67" i="1"/>
  <c r="BA67" i="1"/>
  <c r="AZ67" i="1"/>
  <c r="AX67" i="1"/>
  <c r="AV67" i="1"/>
  <c r="AU67" i="1"/>
  <c r="BB66" i="1"/>
  <c r="BA66" i="1"/>
  <c r="AZ66" i="1"/>
  <c r="AX66" i="1"/>
  <c r="AV66" i="1"/>
  <c r="AU66" i="1"/>
  <c r="BB65" i="1"/>
  <c r="BA65" i="1"/>
  <c r="AZ65" i="1"/>
  <c r="AX65" i="1"/>
  <c r="AV65" i="1"/>
  <c r="AU65" i="1"/>
  <c r="BB64" i="1"/>
  <c r="BA64" i="1"/>
  <c r="AZ64" i="1"/>
  <c r="AX64" i="1"/>
  <c r="AV64" i="1"/>
  <c r="AU64" i="1"/>
  <c r="BB62" i="1"/>
  <c r="BA62" i="1"/>
  <c r="AZ62" i="1"/>
  <c r="AX62" i="1"/>
  <c r="AV62" i="1"/>
  <c r="AU62" i="1"/>
  <c r="BB61" i="1"/>
  <c r="BA61" i="1"/>
  <c r="AZ61" i="1"/>
  <c r="AX61" i="1"/>
  <c r="AV61" i="1"/>
  <c r="AU61" i="1"/>
  <c r="BB60" i="1"/>
  <c r="BA60" i="1"/>
  <c r="AZ60" i="1"/>
  <c r="AX60" i="1"/>
  <c r="AV60" i="1"/>
  <c r="AU60" i="1"/>
  <c r="BB59" i="1"/>
  <c r="BA59" i="1"/>
  <c r="AZ59" i="1"/>
  <c r="AX59" i="1"/>
  <c r="AV59" i="1"/>
  <c r="AU59" i="1"/>
  <c r="BB58" i="1"/>
  <c r="BA58" i="1"/>
  <c r="AZ58" i="1"/>
  <c r="AX58" i="1"/>
  <c r="AV58" i="1"/>
  <c r="AU58" i="1"/>
  <c r="BB57" i="1"/>
  <c r="AZ57" i="1"/>
  <c r="AX57" i="1"/>
  <c r="AV57" i="1"/>
  <c r="AU57" i="1"/>
  <c r="BB56" i="1"/>
  <c r="BA56" i="1"/>
  <c r="AZ56" i="1"/>
  <c r="AX56" i="1"/>
  <c r="AV56" i="1"/>
  <c r="AU56" i="1"/>
  <c r="BB55" i="1"/>
  <c r="BA55" i="1"/>
  <c r="AZ55" i="1"/>
  <c r="AX55" i="1"/>
  <c r="AV55" i="1"/>
  <c r="AU55" i="1"/>
  <c r="BB54" i="1"/>
  <c r="BA54" i="1"/>
  <c r="AZ54" i="1"/>
  <c r="AX54" i="1"/>
  <c r="AV54" i="1"/>
  <c r="AU54" i="1"/>
  <c r="BB53" i="1"/>
  <c r="BA53" i="1"/>
  <c r="AZ53" i="1"/>
  <c r="AX53" i="1"/>
  <c r="AV53" i="1"/>
  <c r="AU53" i="1"/>
  <c r="BB52" i="1"/>
  <c r="BA52" i="1"/>
  <c r="AZ52" i="1"/>
  <c r="AX52" i="1"/>
  <c r="AV52" i="1"/>
  <c r="AU52" i="1"/>
  <c r="BB51" i="1"/>
  <c r="BA51" i="1"/>
  <c r="AZ51" i="1"/>
  <c r="AX51" i="1"/>
  <c r="AV51" i="1"/>
  <c r="AU51" i="1"/>
  <c r="BB50" i="1"/>
  <c r="BA50" i="1"/>
  <c r="AZ50" i="1"/>
  <c r="AX50" i="1"/>
  <c r="AV50" i="1"/>
  <c r="AU50" i="1"/>
  <c r="BB49" i="1"/>
  <c r="BA49" i="1"/>
  <c r="AZ49" i="1"/>
  <c r="AX49" i="1"/>
  <c r="AV49" i="1"/>
  <c r="AU49" i="1"/>
  <c r="BB48" i="1"/>
  <c r="BA48" i="1"/>
  <c r="AZ48" i="1"/>
  <c r="AX48" i="1"/>
  <c r="AV48" i="1"/>
  <c r="AU48" i="1"/>
  <c r="BB47" i="1"/>
  <c r="BA47" i="1"/>
  <c r="AZ47" i="1"/>
  <c r="AX47" i="1"/>
  <c r="AV47" i="1"/>
  <c r="AU47" i="1"/>
  <c r="BB46" i="1"/>
  <c r="BA46" i="1"/>
  <c r="AZ46" i="1"/>
  <c r="AX46" i="1"/>
  <c r="AV46" i="1"/>
  <c r="AU46" i="1"/>
  <c r="BB45" i="1"/>
  <c r="BA45" i="1"/>
  <c r="AZ45" i="1"/>
  <c r="AX45" i="1"/>
  <c r="AV45" i="1"/>
  <c r="AU45" i="1"/>
  <c r="BB43" i="1"/>
  <c r="BA43" i="1"/>
  <c r="AZ43" i="1"/>
  <c r="AX43" i="1"/>
  <c r="AV43" i="1"/>
  <c r="AU43" i="1"/>
  <c r="BB41" i="1"/>
  <c r="BA41" i="1"/>
  <c r="AZ41" i="1"/>
  <c r="AX41" i="1"/>
  <c r="AV41" i="1"/>
  <c r="AU41" i="1"/>
  <c r="BB40" i="1"/>
  <c r="BA40" i="1"/>
  <c r="AZ40" i="1"/>
  <c r="AX40" i="1"/>
  <c r="AV40" i="1"/>
  <c r="AU40" i="1"/>
  <c r="BA39" i="1"/>
  <c r="AZ39" i="1"/>
  <c r="AX39" i="1"/>
  <c r="AV39" i="1"/>
  <c r="AU39" i="1"/>
  <c r="BB38" i="1"/>
  <c r="BA38" i="1"/>
  <c r="AZ38" i="1"/>
  <c r="AX38" i="1"/>
  <c r="AV38" i="1"/>
  <c r="AU38" i="1"/>
  <c r="BB36" i="1"/>
  <c r="BA36" i="1"/>
  <c r="AZ36" i="1"/>
  <c r="AX36" i="1"/>
  <c r="AV36" i="1"/>
  <c r="AU36" i="1"/>
  <c r="BB35" i="1"/>
  <c r="BA35" i="1"/>
  <c r="AZ35" i="1"/>
  <c r="AX35" i="1"/>
  <c r="AV35" i="1"/>
  <c r="AU35" i="1"/>
  <c r="BB34" i="1"/>
  <c r="BA34" i="1"/>
  <c r="AZ34" i="1"/>
  <c r="AX34" i="1"/>
  <c r="AV34" i="1"/>
  <c r="AU34" i="1"/>
  <c r="BB33" i="1"/>
  <c r="BA33" i="1"/>
  <c r="AZ33" i="1"/>
  <c r="AX33" i="1"/>
  <c r="AV33" i="1"/>
  <c r="AU33" i="1"/>
  <c r="BB32" i="1"/>
  <c r="BA32" i="1"/>
  <c r="AZ32" i="1"/>
  <c r="AX32" i="1"/>
  <c r="AV32" i="1"/>
  <c r="AU32" i="1"/>
  <c r="BB31" i="1"/>
  <c r="BA31" i="1"/>
  <c r="AZ31" i="1"/>
  <c r="AX31" i="1"/>
  <c r="AV31" i="1"/>
  <c r="AU31" i="1"/>
  <c r="BB30" i="1"/>
  <c r="BA30" i="1"/>
  <c r="AZ30" i="1"/>
  <c r="AX30" i="1"/>
  <c r="AV30" i="1"/>
  <c r="AU30" i="1"/>
  <c r="BB29" i="1"/>
  <c r="BA29" i="1"/>
  <c r="AZ29" i="1"/>
  <c r="AX29" i="1"/>
  <c r="AV29" i="1"/>
  <c r="AU29" i="1"/>
  <c r="BB28" i="1"/>
  <c r="BA28" i="1"/>
  <c r="AZ28" i="1"/>
  <c r="AX28" i="1"/>
  <c r="AV28" i="1"/>
  <c r="AU28" i="1"/>
  <c r="BB27" i="1"/>
  <c r="BA27" i="1"/>
  <c r="AZ27" i="1"/>
  <c r="AX27" i="1"/>
  <c r="AV27" i="1"/>
  <c r="AU27" i="1"/>
  <c r="BB26" i="1"/>
  <c r="BA26" i="1"/>
  <c r="AZ26" i="1"/>
  <c r="AX26" i="1"/>
  <c r="AV26" i="1"/>
  <c r="AU26" i="1"/>
  <c r="BB25" i="1"/>
  <c r="BA25" i="1"/>
  <c r="AZ25" i="1"/>
  <c r="AX25" i="1"/>
  <c r="AV25" i="1"/>
  <c r="AU25" i="1"/>
  <c r="BB24" i="1"/>
  <c r="BA24" i="1"/>
  <c r="AZ24" i="1"/>
  <c r="AX24" i="1"/>
  <c r="AV24" i="1"/>
  <c r="AU24" i="1"/>
  <c r="BB23" i="1"/>
  <c r="BA23" i="1"/>
  <c r="AZ23" i="1"/>
  <c r="AX23" i="1"/>
  <c r="AV23" i="1"/>
  <c r="AU23" i="1"/>
  <c r="BB22" i="1"/>
  <c r="BA22" i="1"/>
  <c r="AZ22" i="1"/>
  <c r="AZ9" i="1"/>
  <c r="AZ8" i="1"/>
  <c r="AZ11" i="1"/>
  <c r="AZ13" i="1"/>
  <c r="AZ14" i="1"/>
  <c r="AZ15" i="1"/>
  <c r="AZ16" i="1"/>
  <c r="AZ17" i="1"/>
  <c r="AZ18" i="1"/>
  <c r="AZ20" i="1"/>
  <c r="AZ108" i="1"/>
  <c r="AX22" i="1"/>
  <c r="AV22" i="1"/>
  <c r="AV9" i="1"/>
  <c r="AV8" i="1"/>
  <c r="AV11" i="1"/>
  <c r="AV13" i="1"/>
  <c r="AV14" i="1"/>
  <c r="AV15" i="1"/>
  <c r="AV16" i="1"/>
  <c r="AV17" i="1"/>
  <c r="AV18" i="1"/>
  <c r="AV20" i="1"/>
  <c r="AV108" i="1"/>
  <c r="AU22" i="1"/>
  <c r="BD22" i="1"/>
  <c r="BB20" i="1"/>
  <c r="BA20" i="1"/>
  <c r="AX20" i="1"/>
  <c r="AU20" i="1"/>
  <c r="BB18" i="1"/>
  <c r="BA18" i="1"/>
  <c r="AX18" i="1"/>
  <c r="AU18" i="1"/>
  <c r="BB17" i="1"/>
  <c r="BA17" i="1"/>
  <c r="AX17" i="1"/>
  <c r="AU17" i="1"/>
  <c r="BB16" i="1"/>
  <c r="BA16" i="1"/>
  <c r="AX16" i="1"/>
  <c r="BB15" i="1"/>
  <c r="BA15" i="1"/>
  <c r="AX15" i="1"/>
  <c r="AU15" i="1"/>
  <c r="BB14" i="1"/>
  <c r="BA14" i="1"/>
  <c r="AX14" i="1"/>
  <c r="BB13" i="1"/>
  <c r="BA13" i="1"/>
  <c r="AX13" i="1"/>
  <c r="AU13" i="1"/>
  <c r="BB11" i="1"/>
  <c r="BA11" i="1"/>
  <c r="AX11" i="1"/>
  <c r="AU11" i="1"/>
  <c r="BB9" i="1"/>
  <c r="BA9" i="1"/>
  <c r="BA8" i="1"/>
  <c r="BA57" i="1"/>
  <c r="BA108" i="1"/>
  <c r="AX9" i="1"/>
  <c r="BB8" i="1"/>
  <c r="AX8" i="1"/>
  <c r="AU8" i="1"/>
  <c r="BF182" i="1"/>
  <c r="BF153" i="1"/>
  <c r="BF152" i="1"/>
  <c r="BF111" i="1"/>
  <c r="BF110" i="1"/>
  <c r="BF109" i="1"/>
  <c r="AU2" i="1"/>
  <c r="AP206" i="1"/>
  <c r="AO206" i="1"/>
  <c r="AN206" i="1"/>
  <c r="AM206" i="1"/>
  <c r="AL206" i="1"/>
  <c r="AK206" i="1"/>
  <c r="AJ206" i="1"/>
  <c r="AI206" i="1"/>
  <c r="AH206" i="1"/>
  <c r="AC206" i="1"/>
  <c r="AB206" i="1"/>
  <c r="AA206" i="1"/>
  <c r="Z206" i="1"/>
  <c r="Y206" i="1"/>
  <c r="X206" i="1"/>
  <c r="W206" i="1"/>
  <c r="V206" i="1"/>
  <c r="U206" i="1"/>
  <c r="AP205" i="1"/>
  <c r="AO205" i="1"/>
  <c r="AN205" i="1"/>
  <c r="AM205" i="1"/>
  <c r="AL205" i="1"/>
  <c r="AK205" i="1"/>
  <c r="AJ205" i="1"/>
  <c r="AI205" i="1"/>
  <c r="AH205" i="1"/>
  <c r="AC205" i="1"/>
  <c r="AB205" i="1"/>
  <c r="AA205" i="1"/>
  <c r="Z205" i="1"/>
  <c r="Y205" i="1"/>
  <c r="X205" i="1"/>
  <c r="W205" i="1"/>
  <c r="V205" i="1"/>
  <c r="U205" i="1"/>
  <c r="AP204" i="1"/>
  <c r="AO204" i="1"/>
  <c r="AN204" i="1"/>
  <c r="AM204" i="1"/>
  <c r="AL204" i="1"/>
  <c r="AK204" i="1"/>
  <c r="AJ204" i="1"/>
  <c r="AI204" i="1"/>
  <c r="AH204" i="1"/>
  <c r="AC204" i="1"/>
  <c r="AB204" i="1"/>
  <c r="AA204" i="1"/>
  <c r="Z204" i="1"/>
  <c r="Y204" i="1"/>
  <c r="X204" i="1"/>
  <c r="W204" i="1"/>
  <c r="V204" i="1"/>
  <c r="U204" i="1"/>
  <c r="AP203" i="1"/>
  <c r="AO203" i="1"/>
  <c r="AN203" i="1"/>
  <c r="AM203" i="1"/>
  <c r="AL203" i="1"/>
  <c r="AK203" i="1"/>
  <c r="AJ203" i="1"/>
  <c r="AI203" i="1"/>
  <c r="AH203" i="1"/>
  <c r="AC203" i="1"/>
  <c r="AB203" i="1"/>
  <c r="AA203" i="1"/>
  <c r="Z203" i="1"/>
  <c r="Y203" i="1"/>
  <c r="X203" i="1"/>
  <c r="W203" i="1"/>
  <c r="V203" i="1"/>
  <c r="U203" i="1"/>
  <c r="AS182" i="1"/>
  <c r="AS153" i="1"/>
  <c r="AS152" i="1"/>
  <c r="AS111" i="1"/>
  <c r="AS110" i="1"/>
  <c r="AS109" i="1"/>
  <c r="AP84" i="1"/>
  <c r="AM84" i="1"/>
  <c r="AL84" i="1"/>
  <c r="AJ84" i="1"/>
  <c r="AI84" i="1"/>
  <c r="AH84" i="1"/>
  <c r="AP83" i="1"/>
  <c r="AM83" i="1"/>
  <c r="AL83" i="1"/>
  <c r="AJ83" i="1"/>
  <c r="AI83" i="1"/>
  <c r="AI8" i="1"/>
  <c r="AI9" i="1"/>
  <c r="AI11" i="1"/>
  <c r="AI13" i="1"/>
  <c r="AI14" i="1"/>
  <c r="AI15" i="1"/>
  <c r="AI16" i="1"/>
  <c r="AI17" i="1"/>
  <c r="AI18" i="1"/>
  <c r="AI20" i="1"/>
  <c r="AI22" i="1"/>
  <c r="AI23" i="1"/>
  <c r="AI24" i="1"/>
  <c r="AI25" i="1"/>
  <c r="AI26" i="1"/>
  <c r="AI27" i="1"/>
  <c r="AI28" i="1"/>
  <c r="AI29" i="1"/>
  <c r="AI30" i="1"/>
  <c r="AI31" i="1"/>
  <c r="AI32" i="1"/>
  <c r="AI33" i="1"/>
  <c r="AI34" i="1"/>
  <c r="AI35" i="1"/>
  <c r="AI36" i="1"/>
  <c r="AI38" i="1"/>
  <c r="AI39" i="1"/>
  <c r="AI40" i="1"/>
  <c r="AI41" i="1"/>
  <c r="AI43" i="1"/>
  <c r="AI45" i="1"/>
  <c r="AI46" i="1"/>
  <c r="AI47" i="1"/>
  <c r="AI48" i="1"/>
  <c r="AI49" i="1"/>
  <c r="AI50" i="1"/>
  <c r="AI51" i="1"/>
  <c r="AI52" i="1"/>
  <c r="AI53" i="1"/>
  <c r="AI54" i="1"/>
  <c r="AI55" i="1"/>
  <c r="AI56" i="1"/>
  <c r="AI57" i="1"/>
  <c r="AI58" i="1"/>
  <c r="AI59" i="1"/>
  <c r="AI60" i="1"/>
  <c r="AI61" i="1"/>
  <c r="AI62" i="1"/>
  <c r="AI64" i="1"/>
  <c r="AI65" i="1"/>
  <c r="AI66" i="1"/>
  <c r="AI67" i="1"/>
  <c r="AI68" i="1"/>
  <c r="AI69" i="1"/>
  <c r="AI70" i="1"/>
  <c r="AI72" i="1"/>
  <c r="AI73" i="1"/>
  <c r="AI74" i="1"/>
  <c r="AI75" i="1"/>
  <c r="AI76" i="1"/>
  <c r="AI77" i="1"/>
  <c r="AI78" i="1"/>
  <c r="AI79" i="1"/>
  <c r="AI80" i="1"/>
  <c r="AI81" i="1"/>
  <c r="AI82" i="1"/>
  <c r="AI108" i="1"/>
  <c r="AH83" i="1"/>
  <c r="AQ83" i="1"/>
  <c r="AP82" i="1"/>
  <c r="AM82" i="1"/>
  <c r="AL82" i="1"/>
  <c r="AJ82" i="1"/>
  <c r="AH82" i="1"/>
  <c r="AP81" i="1"/>
  <c r="AM81" i="1"/>
  <c r="AL81" i="1"/>
  <c r="AJ81" i="1"/>
  <c r="AH81" i="1"/>
  <c r="AP80" i="1"/>
  <c r="AM80" i="1"/>
  <c r="AL80" i="1"/>
  <c r="AJ80" i="1"/>
  <c r="AH80" i="1"/>
  <c r="AP79" i="1"/>
  <c r="AM79" i="1"/>
  <c r="AL79" i="1"/>
  <c r="AJ79" i="1"/>
  <c r="AH79" i="1"/>
  <c r="AP78" i="1"/>
  <c r="AM78" i="1"/>
  <c r="AL78" i="1"/>
  <c r="AJ78" i="1"/>
  <c r="AH78" i="1"/>
  <c r="AP77" i="1"/>
  <c r="AM77" i="1"/>
  <c r="AL77" i="1"/>
  <c r="AJ77" i="1"/>
  <c r="AH77" i="1"/>
  <c r="AP76" i="1"/>
  <c r="AM76" i="1"/>
  <c r="AL76" i="1"/>
  <c r="AJ76" i="1"/>
  <c r="AH76" i="1"/>
  <c r="AP75" i="1"/>
  <c r="AM75" i="1"/>
  <c r="AL75" i="1"/>
  <c r="AJ75" i="1"/>
  <c r="AH75" i="1"/>
  <c r="AP74" i="1"/>
  <c r="AM74" i="1"/>
  <c r="AL74" i="1"/>
  <c r="AJ74" i="1"/>
  <c r="AH74" i="1"/>
  <c r="AP73" i="1"/>
  <c r="AM73" i="1"/>
  <c r="AL73" i="1"/>
  <c r="AJ73" i="1"/>
  <c r="AH73" i="1"/>
  <c r="AP72" i="1"/>
  <c r="AM72" i="1"/>
  <c r="AL72" i="1"/>
  <c r="AJ72" i="1"/>
  <c r="AH72" i="1"/>
  <c r="AP70" i="1"/>
  <c r="AM70" i="1"/>
  <c r="AL70" i="1"/>
  <c r="AJ70" i="1"/>
  <c r="AH70" i="1"/>
  <c r="AP69" i="1"/>
  <c r="AM69" i="1"/>
  <c r="AL69" i="1"/>
  <c r="AJ69" i="1"/>
  <c r="AH69" i="1"/>
  <c r="AP68" i="1"/>
  <c r="AM68" i="1"/>
  <c r="AL68" i="1"/>
  <c r="AJ68" i="1"/>
  <c r="AH68" i="1"/>
  <c r="AP67" i="1"/>
  <c r="AM67" i="1"/>
  <c r="AL67" i="1"/>
  <c r="AJ67" i="1"/>
  <c r="AH67" i="1"/>
  <c r="AP66" i="1"/>
  <c r="AM66" i="1"/>
  <c r="AL66" i="1"/>
  <c r="AJ66" i="1"/>
  <c r="AH66" i="1"/>
  <c r="AP65" i="1"/>
  <c r="AM65" i="1"/>
  <c r="AL65" i="1"/>
  <c r="AJ65" i="1"/>
  <c r="AH65" i="1"/>
  <c r="AP64" i="1"/>
  <c r="AP8" i="1"/>
  <c r="AP9" i="1"/>
  <c r="AP11" i="1"/>
  <c r="AP13" i="1"/>
  <c r="AP14" i="1"/>
  <c r="AP15" i="1"/>
  <c r="AP16" i="1"/>
  <c r="AP17" i="1"/>
  <c r="AP18" i="1"/>
  <c r="AP20" i="1"/>
  <c r="AP21" i="1"/>
  <c r="AP22" i="1"/>
  <c r="AP23" i="1"/>
  <c r="AP24" i="1"/>
  <c r="AP25" i="1"/>
  <c r="AP26" i="1"/>
  <c r="AP27" i="1"/>
  <c r="AP28" i="1"/>
  <c r="AP29" i="1"/>
  <c r="AP30" i="1"/>
  <c r="AP31" i="1"/>
  <c r="AP32" i="1"/>
  <c r="AP33" i="1"/>
  <c r="AP34" i="1"/>
  <c r="AP35" i="1"/>
  <c r="AP36" i="1"/>
  <c r="AP37" i="1"/>
  <c r="AP38" i="1"/>
  <c r="AP39" i="1"/>
  <c r="AP40" i="1"/>
  <c r="AP41" i="1"/>
  <c r="AP43" i="1"/>
  <c r="AP45" i="1"/>
  <c r="AP46" i="1"/>
  <c r="AP47" i="1"/>
  <c r="AP48" i="1"/>
  <c r="AP49" i="1"/>
  <c r="AP50" i="1"/>
  <c r="AP51" i="1"/>
  <c r="AP52" i="1"/>
  <c r="AP53" i="1"/>
  <c r="AP54" i="1"/>
  <c r="AP55" i="1"/>
  <c r="AP56" i="1"/>
  <c r="AP57" i="1"/>
  <c r="AP58" i="1"/>
  <c r="AP59" i="1"/>
  <c r="AP60" i="1"/>
  <c r="AP61" i="1"/>
  <c r="AP62" i="1"/>
  <c r="AP108" i="1"/>
  <c r="AM64" i="1"/>
  <c r="AM8" i="1"/>
  <c r="AM9" i="1"/>
  <c r="AM11" i="1"/>
  <c r="AM13" i="1"/>
  <c r="AM14" i="1"/>
  <c r="AM15" i="1"/>
  <c r="AM16" i="1"/>
  <c r="AM17" i="1"/>
  <c r="AM18" i="1"/>
  <c r="AM20" i="1"/>
  <c r="AM22" i="1"/>
  <c r="AM23" i="1"/>
  <c r="AM24" i="1"/>
  <c r="AM25" i="1"/>
  <c r="AM26" i="1"/>
  <c r="AM27" i="1"/>
  <c r="AM28" i="1"/>
  <c r="AM29" i="1"/>
  <c r="AM30" i="1"/>
  <c r="AM31" i="1"/>
  <c r="AM32" i="1"/>
  <c r="AM33" i="1"/>
  <c r="AM34" i="1"/>
  <c r="AM35" i="1"/>
  <c r="AM36" i="1"/>
  <c r="AM38" i="1"/>
  <c r="AM39" i="1"/>
  <c r="AM40" i="1"/>
  <c r="AM41" i="1"/>
  <c r="AM43" i="1"/>
  <c r="AM45" i="1"/>
  <c r="AM46" i="1"/>
  <c r="AM47" i="1"/>
  <c r="AM48" i="1"/>
  <c r="AM49" i="1"/>
  <c r="AM50" i="1"/>
  <c r="AM51" i="1"/>
  <c r="AM52" i="1"/>
  <c r="AM53" i="1"/>
  <c r="AM54" i="1"/>
  <c r="AM55" i="1"/>
  <c r="AM56" i="1"/>
  <c r="AM57" i="1"/>
  <c r="AM58" i="1"/>
  <c r="AM59" i="1"/>
  <c r="AM60" i="1"/>
  <c r="AM61" i="1"/>
  <c r="AM62" i="1"/>
  <c r="AM108" i="1"/>
  <c r="AL64" i="1"/>
  <c r="AL8" i="1"/>
  <c r="AL9" i="1"/>
  <c r="AL11" i="1"/>
  <c r="AL13" i="1"/>
  <c r="AL14" i="1"/>
  <c r="AL15" i="1"/>
  <c r="AL16" i="1"/>
  <c r="AL17" i="1"/>
  <c r="AL18" i="1"/>
  <c r="AL20" i="1"/>
  <c r="AL22" i="1"/>
  <c r="AL23" i="1"/>
  <c r="AL24" i="1"/>
  <c r="AL25" i="1"/>
  <c r="AL26" i="1"/>
  <c r="AL27" i="1"/>
  <c r="AL28" i="1"/>
  <c r="AL29" i="1"/>
  <c r="AL30" i="1"/>
  <c r="AL31" i="1"/>
  <c r="AL32" i="1"/>
  <c r="AL33" i="1"/>
  <c r="AL34" i="1"/>
  <c r="AL35" i="1"/>
  <c r="AL36" i="1"/>
  <c r="AL38" i="1"/>
  <c r="AL39" i="1"/>
  <c r="AL40" i="1"/>
  <c r="AL41" i="1"/>
  <c r="AL43" i="1"/>
  <c r="AL45" i="1"/>
  <c r="AL46" i="1"/>
  <c r="AL47" i="1"/>
  <c r="AL48" i="1"/>
  <c r="AL49" i="1"/>
  <c r="AL50" i="1"/>
  <c r="AL51" i="1"/>
  <c r="AL52" i="1"/>
  <c r="AL53" i="1"/>
  <c r="AL54" i="1"/>
  <c r="AL55" i="1"/>
  <c r="AL56" i="1"/>
  <c r="AL57" i="1"/>
  <c r="AL58" i="1"/>
  <c r="AL59" i="1"/>
  <c r="AL60" i="1"/>
  <c r="AL61" i="1"/>
  <c r="AL62" i="1"/>
  <c r="AL108" i="1"/>
  <c r="AJ64" i="1"/>
  <c r="AH64" i="1"/>
  <c r="AQ64" i="1"/>
  <c r="AJ62" i="1"/>
  <c r="AH62" i="1"/>
  <c r="AJ61" i="1"/>
  <c r="AH61" i="1"/>
  <c r="AJ60" i="1"/>
  <c r="AH60" i="1"/>
  <c r="AJ59" i="1"/>
  <c r="AH59" i="1"/>
  <c r="AJ58" i="1"/>
  <c r="AH58" i="1"/>
  <c r="AJ57" i="1"/>
  <c r="AH57" i="1"/>
  <c r="AJ56" i="1"/>
  <c r="AH56" i="1"/>
  <c r="AJ55" i="1"/>
  <c r="AH55" i="1"/>
  <c r="AJ54" i="1"/>
  <c r="AH54" i="1"/>
  <c r="AJ53" i="1"/>
  <c r="AH53" i="1"/>
  <c r="AJ52" i="1"/>
  <c r="AH52" i="1"/>
  <c r="AJ51" i="1"/>
  <c r="AH51" i="1"/>
  <c r="AJ50" i="1"/>
  <c r="AH50" i="1"/>
  <c r="AJ49" i="1"/>
  <c r="AH49" i="1"/>
  <c r="AJ48" i="1"/>
  <c r="AH48" i="1"/>
  <c r="AJ47" i="1"/>
  <c r="AH47" i="1"/>
  <c r="AJ46" i="1"/>
  <c r="AH46" i="1"/>
  <c r="AJ45" i="1"/>
  <c r="AH45" i="1"/>
  <c r="AJ43" i="1"/>
  <c r="AH43" i="1"/>
  <c r="AJ41" i="1"/>
  <c r="AH41" i="1"/>
  <c r="AJ40" i="1"/>
  <c r="AH40" i="1"/>
  <c r="AJ39" i="1"/>
  <c r="AH39" i="1"/>
  <c r="AJ38" i="1"/>
  <c r="AH38" i="1"/>
  <c r="AJ36" i="1"/>
  <c r="AH36" i="1"/>
  <c r="AJ35" i="1"/>
  <c r="AH35" i="1"/>
  <c r="AJ34" i="1"/>
  <c r="AH34" i="1"/>
  <c r="AJ33" i="1"/>
  <c r="AH33" i="1"/>
  <c r="AJ32" i="1"/>
  <c r="AH32" i="1"/>
  <c r="AJ31" i="1"/>
  <c r="AH31" i="1"/>
  <c r="AJ30" i="1"/>
  <c r="AH30" i="1"/>
  <c r="AJ29" i="1"/>
  <c r="AH29" i="1"/>
  <c r="AJ28" i="1"/>
  <c r="AH28" i="1"/>
  <c r="AJ27" i="1"/>
  <c r="AH27" i="1"/>
  <c r="AJ26" i="1"/>
  <c r="AH26" i="1"/>
  <c r="AJ25" i="1"/>
  <c r="AH25" i="1"/>
  <c r="AJ24" i="1"/>
  <c r="AH24" i="1"/>
  <c r="AJ23" i="1"/>
  <c r="AH23" i="1"/>
  <c r="AJ22" i="1"/>
  <c r="AH22" i="1"/>
  <c r="AJ20" i="1"/>
  <c r="AH20" i="1"/>
  <c r="AJ18" i="1"/>
  <c r="AH18" i="1"/>
  <c r="AJ17" i="1"/>
  <c r="AH17" i="1"/>
  <c r="AJ16" i="1"/>
  <c r="AH16" i="1"/>
  <c r="AJ15" i="1"/>
  <c r="AH15" i="1"/>
  <c r="AJ14" i="1"/>
  <c r="AH14" i="1"/>
  <c r="AJ13" i="1"/>
  <c r="AH13" i="1"/>
  <c r="AJ11" i="1"/>
  <c r="AH11" i="1"/>
  <c r="AJ9" i="1"/>
  <c r="AH9" i="1"/>
  <c r="AJ8" i="1"/>
  <c r="AH8" i="1"/>
  <c r="AH2" i="1"/>
  <c r="AF182" i="1"/>
  <c r="AF153" i="1"/>
  <c r="AF152" i="1"/>
  <c r="AF111" i="1"/>
  <c r="AF109" i="1"/>
  <c r="AC84" i="1"/>
  <c r="AB84" i="1"/>
  <c r="AA84" i="1"/>
  <c r="Z84" i="1"/>
  <c r="Y84" i="1"/>
  <c r="X84" i="1"/>
  <c r="W84" i="1"/>
  <c r="AC83" i="1"/>
  <c r="AB83" i="1"/>
  <c r="AA83" i="1"/>
  <c r="Z83" i="1"/>
  <c r="Y83" i="1"/>
  <c r="X83" i="1"/>
  <c r="W83" i="1"/>
  <c r="AC82" i="1"/>
  <c r="AC9" i="1"/>
  <c r="AC8" i="1"/>
  <c r="AC11" i="1"/>
  <c r="AC13" i="1"/>
  <c r="AC14" i="1"/>
  <c r="AC15" i="1"/>
  <c r="AC16" i="1"/>
  <c r="AC17" i="1"/>
  <c r="AC18" i="1"/>
  <c r="AC20" i="1"/>
  <c r="AC22" i="1"/>
  <c r="AC23" i="1"/>
  <c r="AC24" i="1"/>
  <c r="AC25" i="1"/>
  <c r="AC26" i="1"/>
  <c r="AC27" i="1"/>
  <c r="AC28" i="1"/>
  <c r="AC29" i="1"/>
  <c r="AC30" i="1"/>
  <c r="AC31" i="1"/>
  <c r="AC32" i="1"/>
  <c r="AC33" i="1"/>
  <c r="AC34" i="1"/>
  <c r="AC35" i="1"/>
  <c r="AC36" i="1"/>
  <c r="AC38" i="1"/>
  <c r="AC39" i="1"/>
  <c r="AC40" i="1"/>
  <c r="AC41" i="1"/>
  <c r="AC43" i="1"/>
  <c r="AC45" i="1"/>
  <c r="AC46" i="1"/>
  <c r="AC47" i="1"/>
  <c r="AC48" i="1"/>
  <c r="AC49" i="1"/>
  <c r="AC50" i="1"/>
  <c r="AC51" i="1"/>
  <c r="AC52" i="1"/>
  <c r="AC53" i="1"/>
  <c r="AC54" i="1"/>
  <c r="AC55" i="1"/>
  <c r="AC56" i="1"/>
  <c r="AC57" i="1"/>
  <c r="AC58" i="1"/>
  <c r="AC59" i="1"/>
  <c r="AC60" i="1"/>
  <c r="AC61" i="1"/>
  <c r="AC62" i="1"/>
  <c r="AC64" i="1"/>
  <c r="AC65" i="1"/>
  <c r="AC66" i="1"/>
  <c r="AC67" i="1"/>
  <c r="AC68" i="1"/>
  <c r="AC69" i="1"/>
  <c r="AC70" i="1"/>
  <c r="AC72" i="1"/>
  <c r="AC73" i="1"/>
  <c r="AC74" i="1"/>
  <c r="AC75" i="1"/>
  <c r="AC76" i="1"/>
  <c r="AC77" i="1"/>
  <c r="AC78" i="1"/>
  <c r="AC79" i="1"/>
  <c r="AC80" i="1"/>
  <c r="AC81" i="1"/>
  <c r="AC108" i="1"/>
  <c r="AB82" i="1"/>
  <c r="AA82" i="1"/>
  <c r="Z82" i="1"/>
  <c r="Y82" i="1"/>
  <c r="Y9" i="1"/>
  <c r="Y8" i="1"/>
  <c r="Y11" i="1"/>
  <c r="Y13" i="1"/>
  <c r="Y14" i="1"/>
  <c r="Y15" i="1"/>
  <c r="Y16" i="1"/>
  <c r="Y17" i="1"/>
  <c r="Y18" i="1"/>
  <c r="Y20" i="1"/>
  <c r="Y22" i="1"/>
  <c r="Y23" i="1"/>
  <c r="Y24" i="1"/>
  <c r="Y25" i="1"/>
  <c r="Y26" i="1"/>
  <c r="Y27" i="1"/>
  <c r="Y28" i="1"/>
  <c r="Y29" i="1"/>
  <c r="Y30" i="1"/>
  <c r="Y31" i="1"/>
  <c r="Y32" i="1"/>
  <c r="Y33" i="1"/>
  <c r="Y34" i="1"/>
  <c r="Y35" i="1"/>
  <c r="Y36" i="1"/>
  <c r="Y38" i="1"/>
  <c r="Y39" i="1"/>
  <c r="Y40" i="1"/>
  <c r="Y41" i="1"/>
  <c r="Y43" i="1"/>
  <c r="Y45" i="1"/>
  <c r="Y46" i="1"/>
  <c r="Y47" i="1"/>
  <c r="Y48" i="1"/>
  <c r="Y49" i="1"/>
  <c r="Y50" i="1"/>
  <c r="Y51" i="1"/>
  <c r="Y52" i="1"/>
  <c r="Y53" i="1"/>
  <c r="Y54" i="1"/>
  <c r="Y55" i="1"/>
  <c r="Y56" i="1"/>
  <c r="Y57" i="1"/>
  <c r="Y58" i="1"/>
  <c r="Y59" i="1"/>
  <c r="Y60" i="1"/>
  <c r="Y61" i="1"/>
  <c r="Y62" i="1"/>
  <c r="Y64" i="1"/>
  <c r="Y65" i="1"/>
  <c r="Y66" i="1"/>
  <c r="Y67" i="1"/>
  <c r="Y68" i="1"/>
  <c r="Y69" i="1"/>
  <c r="Y70" i="1"/>
  <c r="Y72" i="1"/>
  <c r="Y73" i="1"/>
  <c r="Y74" i="1"/>
  <c r="Y75" i="1"/>
  <c r="Y76" i="1"/>
  <c r="Y77" i="1"/>
  <c r="Y78" i="1"/>
  <c r="Y79" i="1"/>
  <c r="Y80" i="1"/>
  <c r="Y81" i="1"/>
  <c r="Y108" i="1"/>
  <c r="X82" i="1"/>
  <c r="W82" i="1"/>
  <c r="W9" i="1"/>
  <c r="W8" i="1"/>
  <c r="W11" i="1"/>
  <c r="W13" i="1"/>
  <c r="W14" i="1"/>
  <c r="W15" i="1"/>
  <c r="W16" i="1"/>
  <c r="W17" i="1"/>
  <c r="W18" i="1"/>
  <c r="W20" i="1"/>
  <c r="W22" i="1"/>
  <c r="W23" i="1"/>
  <c r="W24" i="1"/>
  <c r="W25" i="1"/>
  <c r="W26" i="1"/>
  <c r="W27" i="1"/>
  <c r="W28" i="1"/>
  <c r="W29" i="1"/>
  <c r="W30" i="1"/>
  <c r="W31" i="1"/>
  <c r="W32" i="1"/>
  <c r="W33" i="1"/>
  <c r="W34" i="1"/>
  <c r="W35" i="1"/>
  <c r="W36" i="1"/>
  <c r="W38" i="1"/>
  <c r="W39" i="1"/>
  <c r="W40" i="1"/>
  <c r="W41" i="1"/>
  <c r="W43" i="1"/>
  <c r="W45" i="1"/>
  <c r="W46" i="1"/>
  <c r="W47" i="1"/>
  <c r="W48" i="1"/>
  <c r="W49" i="1"/>
  <c r="W50" i="1"/>
  <c r="W51" i="1"/>
  <c r="W52" i="1"/>
  <c r="W53" i="1"/>
  <c r="W54" i="1"/>
  <c r="W55" i="1"/>
  <c r="W56" i="1"/>
  <c r="W57" i="1"/>
  <c r="W58" i="1"/>
  <c r="W59" i="1"/>
  <c r="W60" i="1"/>
  <c r="W61" i="1"/>
  <c r="W62" i="1"/>
  <c r="W64" i="1"/>
  <c r="W65" i="1"/>
  <c r="W66" i="1"/>
  <c r="W67" i="1"/>
  <c r="W68" i="1"/>
  <c r="W69" i="1"/>
  <c r="W70" i="1"/>
  <c r="W72" i="1"/>
  <c r="W73" i="1"/>
  <c r="W74" i="1"/>
  <c r="W75" i="1"/>
  <c r="W76" i="1"/>
  <c r="W77" i="1"/>
  <c r="W78" i="1"/>
  <c r="W79" i="1"/>
  <c r="W80" i="1"/>
  <c r="W81" i="1"/>
  <c r="W108" i="1"/>
  <c r="AB81" i="1"/>
  <c r="AA81" i="1"/>
  <c r="Z81" i="1"/>
  <c r="X81" i="1"/>
  <c r="AB80" i="1"/>
  <c r="AA80" i="1"/>
  <c r="Z80" i="1"/>
  <c r="X80" i="1"/>
  <c r="AB79" i="1"/>
  <c r="AA79" i="1"/>
  <c r="Z79" i="1"/>
  <c r="X79" i="1"/>
  <c r="AA78" i="1"/>
  <c r="Z78" i="1"/>
  <c r="X78" i="1"/>
  <c r="AB77" i="1"/>
  <c r="AA77" i="1"/>
  <c r="Z77" i="1"/>
  <c r="X77" i="1"/>
  <c r="AB76" i="1"/>
  <c r="AA76" i="1"/>
  <c r="Z76" i="1"/>
  <c r="X76" i="1"/>
  <c r="AB75" i="1"/>
  <c r="AA75" i="1"/>
  <c r="Z75" i="1"/>
  <c r="X75" i="1"/>
  <c r="AB74" i="1"/>
  <c r="AA74" i="1"/>
  <c r="Z74" i="1"/>
  <c r="X74" i="1"/>
  <c r="AB73" i="1"/>
  <c r="AA73" i="1"/>
  <c r="Z73" i="1"/>
  <c r="X73" i="1"/>
  <c r="AB72" i="1"/>
  <c r="AA72" i="1"/>
  <c r="Z72" i="1"/>
  <c r="X72" i="1"/>
  <c r="AB70" i="1"/>
  <c r="AA70" i="1"/>
  <c r="Z70" i="1"/>
  <c r="X70" i="1"/>
  <c r="AB69" i="1"/>
  <c r="AA69" i="1"/>
  <c r="Z69" i="1"/>
  <c r="X69" i="1"/>
  <c r="AB68" i="1"/>
  <c r="AA68" i="1"/>
  <c r="Z68" i="1"/>
  <c r="X68" i="1"/>
  <c r="AB67" i="1"/>
  <c r="AA67" i="1"/>
  <c r="Z67" i="1"/>
  <c r="X67" i="1"/>
  <c r="AB66" i="1"/>
  <c r="AA66" i="1"/>
  <c r="Z66" i="1"/>
  <c r="X66" i="1"/>
  <c r="AB65" i="1"/>
  <c r="AA65" i="1"/>
  <c r="Z65" i="1"/>
  <c r="X65" i="1"/>
  <c r="AB64" i="1"/>
  <c r="AA64" i="1"/>
  <c r="Z64" i="1"/>
  <c r="X64" i="1"/>
  <c r="AB62" i="1"/>
  <c r="AA62" i="1"/>
  <c r="Z62" i="1"/>
  <c r="AB61" i="1"/>
  <c r="AA61" i="1"/>
  <c r="Z61" i="1"/>
  <c r="X61" i="1"/>
  <c r="AB60" i="1"/>
  <c r="AA60" i="1"/>
  <c r="Z60" i="1"/>
  <c r="X60" i="1"/>
  <c r="AB59" i="1"/>
  <c r="AA59" i="1"/>
  <c r="Z59" i="1"/>
  <c r="X59" i="1"/>
  <c r="AB58" i="1"/>
  <c r="AA58" i="1"/>
  <c r="Z58" i="1"/>
  <c r="X58" i="1"/>
  <c r="AB57" i="1"/>
  <c r="Z57" i="1"/>
  <c r="X57" i="1"/>
  <c r="AB56" i="1"/>
  <c r="AA56" i="1"/>
  <c r="Z56" i="1"/>
  <c r="X56" i="1"/>
  <c r="AB55" i="1"/>
  <c r="AA55" i="1"/>
  <c r="Z55" i="1"/>
  <c r="X55" i="1"/>
  <c r="AB54" i="1"/>
  <c r="AA54" i="1"/>
  <c r="Z54" i="1"/>
  <c r="X54" i="1"/>
  <c r="AB53" i="1"/>
  <c r="AA53" i="1"/>
  <c r="Z53" i="1"/>
  <c r="X53" i="1"/>
  <c r="AB52" i="1"/>
  <c r="AA52" i="1"/>
  <c r="Z52" i="1"/>
  <c r="X52" i="1"/>
  <c r="AB51" i="1"/>
  <c r="AA51" i="1"/>
  <c r="Z51" i="1"/>
  <c r="X51" i="1"/>
  <c r="AB50" i="1"/>
  <c r="AA50" i="1"/>
  <c r="Z50" i="1"/>
  <c r="X50" i="1"/>
  <c r="AB49" i="1"/>
  <c r="AA49" i="1"/>
  <c r="Z49" i="1"/>
  <c r="X49" i="1"/>
  <c r="AB48" i="1"/>
  <c r="AA48" i="1"/>
  <c r="Z48" i="1"/>
  <c r="X48" i="1"/>
  <c r="AB47" i="1"/>
  <c r="AA47" i="1"/>
  <c r="Z47" i="1"/>
  <c r="X47" i="1"/>
  <c r="AB46" i="1"/>
  <c r="AA46" i="1"/>
  <c r="Z46" i="1"/>
  <c r="X46" i="1"/>
  <c r="AB45" i="1"/>
  <c r="AA45" i="1"/>
  <c r="Z45" i="1"/>
  <c r="X45" i="1"/>
  <c r="AB43" i="1"/>
  <c r="AA43" i="1"/>
  <c r="Z43" i="1"/>
  <c r="X43" i="1"/>
  <c r="AB41" i="1"/>
  <c r="AA41" i="1"/>
  <c r="Z41" i="1"/>
  <c r="X41" i="1"/>
  <c r="AB40" i="1"/>
  <c r="AA40" i="1"/>
  <c r="Z40" i="1"/>
  <c r="AA39" i="1"/>
  <c r="Z39" i="1"/>
  <c r="X39" i="1"/>
  <c r="AB38" i="1"/>
  <c r="AA38" i="1"/>
  <c r="Z38" i="1"/>
  <c r="X38" i="1"/>
  <c r="AB36" i="1"/>
  <c r="AA36" i="1"/>
  <c r="Z36" i="1"/>
  <c r="X36" i="1"/>
  <c r="AB35" i="1"/>
  <c r="AA35" i="1"/>
  <c r="Z35" i="1"/>
  <c r="AB34" i="1"/>
  <c r="AA34" i="1"/>
  <c r="Z34" i="1"/>
  <c r="X34" i="1"/>
  <c r="AB33" i="1"/>
  <c r="AA33" i="1"/>
  <c r="Z33" i="1"/>
  <c r="X33" i="1"/>
  <c r="AB32" i="1"/>
  <c r="AA32" i="1"/>
  <c r="Z32" i="1"/>
  <c r="X32" i="1"/>
  <c r="AB31" i="1"/>
  <c r="AA31" i="1"/>
  <c r="Z31" i="1"/>
  <c r="X31" i="1"/>
  <c r="AB30" i="1"/>
  <c r="AA30" i="1"/>
  <c r="Z30" i="1"/>
  <c r="X30" i="1"/>
  <c r="AB29" i="1"/>
  <c r="AA29" i="1"/>
  <c r="Z29" i="1"/>
  <c r="X29" i="1"/>
  <c r="AB28" i="1"/>
  <c r="AA28" i="1"/>
  <c r="Z28" i="1"/>
  <c r="X28" i="1"/>
  <c r="AB27" i="1"/>
  <c r="AA27" i="1"/>
  <c r="Z27" i="1"/>
  <c r="X27" i="1"/>
  <c r="AB26" i="1"/>
  <c r="AA26" i="1"/>
  <c r="Z26" i="1"/>
  <c r="X26" i="1"/>
  <c r="AB25" i="1"/>
  <c r="AA25" i="1"/>
  <c r="Z25" i="1"/>
  <c r="X25" i="1"/>
  <c r="AB24" i="1"/>
  <c r="AA24" i="1"/>
  <c r="Z24" i="1"/>
  <c r="X24" i="1"/>
  <c r="AB23" i="1"/>
  <c r="AA23" i="1"/>
  <c r="Z23" i="1"/>
  <c r="X23" i="1"/>
  <c r="AB22" i="1"/>
  <c r="AA22" i="1"/>
  <c r="Z22" i="1"/>
  <c r="X22" i="1"/>
  <c r="AB20" i="1"/>
  <c r="AA20" i="1"/>
  <c r="Z20" i="1"/>
  <c r="X20" i="1"/>
  <c r="AB18" i="1"/>
  <c r="AA18" i="1"/>
  <c r="Z18" i="1"/>
  <c r="X18" i="1"/>
  <c r="AB17" i="1"/>
  <c r="AA17" i="1"/>
  <c r="Z17" i="1"/>
  <c r="X17" i="1"/>
  <c r="AB16" i="1"/>
  <c r="AA16" i="1"/>
  <c r="Z16" i="1"/>
  <c r="X16" i="1"/>
  <c r="AB15" i="1"/>
  <c r="AA15" i="1"/>
  <c r="Z15" i="1"/>
  <c r="X15" i="1"/>
  <c r="AB14" i="1"/>
  <c r="AA14" i="1"/>
  <c r="Z14" i="1"/>
  <c r="X14" i="1"/>
  <c r="AB13" i="1"/>
  <c r="AA13" i="1"/>
  <c r="Z13" i="1"/>
  <c r="X13" i="1"/>
  <c r="AB11" i="1"/>
  <c r="AA11" i="1"/>
  <c r="Z11" i="1"/>
  <c r="X11" i="1"/>
  <c r="AB9" i="1"/>
  <c r="AA9" i="1"/>
  <c r="Z9" i="1"/>
  <c r="X9" i="1"/>
  <c r="AB8" i="1"/>
  <c r="AA8" i="1"/>
  <c r="Z8" i="1"/>
  <c r="X8" i="1"/>
  <c r="V84" i="1"/>
  <c r="V83" i="1"/>
  <c r="V82" i="1"/>
  <c r="V81" i="1"/>
  <c r="V80" i="1"/>
  <c r="V79" i="1"/>
  <c r="V78" i="1"/>
  <c r="V77" i="1"/>
  <c r="V76" i="1"/>
  <c r="V75" i="1"/>
  <c r="V74" i="1"/>
  <c r="V73" i="1"/>
  <c r="V72" i="1"/>
  <c r="V70" i="1"/>
  <c r="V69" i="1"/>
  <c r="V68" i="1"/>
  <c r="V67" i="1"/>
  <c r="V66" i="1"/>
  <c r="V65" i="1"/>
  <c r="V64" i="1"/>
  <c r="V62" i="1"/>
  <c r="V61" i="1"/>
  <c r="V60" i="1"/>
  <c r="V59" i="1"/>
  <c r="V58" i="1"/>
  <c r="V57" i="1"/>
  <c r="V56" i="1"/>
  <c r="V55" i="1"/>
  <c r="V54" i="1"/>
  <c r="V53" i="1"/>
  <c r="V52" i="1"/>
  <c r="V51" i="1"/>
  <c r="V50" i="1"/>
  <c r="V49" i="1"/>
  <c r="V48" i="1"/>
  <c r="V47" i="1"/>
  <c r="V46" i="1"/>
  <c r="V45" i="1"/>
  <c r="V43" i="1"/>
  <c r="V41" i="1"/>
  <c r="V40" i="1"/>
  <c r="V39" i="1"/>
  <c r="V38" i="1"/>
  <c r="V36" i="1"/>
  <c r="V35" i="1"/>
  <c r="V34" i="1"/>
  <c r="V33" i="1"/>
  <c r="V32" i="1"/>
  <c r="V31" i="1"/>
  <c r="V30" i="1"/>
  <c r="V29" i="1"/>
  <c r="V28" i="1"/>
  <c r="V27" i="1"/>
  <c r="V26" i="1"/>
  <c r="V25" i="1"/>
  <c r="V24" i="1"/>
  <c r="V23" i="1"/>
  <c r="V22" i="1"/>
  <c r="V20" i="1"/>
  <c r="V18" i="1"/>
  <c r="V17" i="1"/>
  <c r="V16" i="1"/>
  <c r="V15" i="1"/>
  <c r="V14" i="1"/>
  <c r="V13" i="1"/>
  <c r="V11" i="1"/>
  <c r="V9" i="1"/>
  <c r="V8" i="1"/>
  <c r="U84" i="1"/>
  <c r="U83" i="1"/>
  <c r="U82" i="1"/>
  <c r="U81" i="1"/>
  <c r="U80" i="1"/>
  <c r="U79" i="1"/>
  <c r="U78" i="1"/>
  <c r="U77" i="1"/>
  <c r="U76" i="1"/>
  <c r="U75" i="1"/>
  <c r="U74" i="1"/>
  <c r="U73" i="1"/>
  <c r="U72" i="1"/>
  <c r="U70" i="1"/>
  <c r="U69" i="1"/>
  <c r="U68" i="1"/>
  <c r="U67" i="1"/>
  <c r="U66" i="1"/>
  <c r="U65" i="1"/>
  <c r="U64" i="1"/>
  <c r="U62" i="1"/>
  <c r="U61" i="1"/>
  <c r="U60" i="1"/>
  <c r="U59" i="1"/>
  <c r="U58" i="1"/>
  <c r="U57" i="1"/>
  <c r="U56" i="1"/>
  <c r="U55" i="1"/>
  <c r="U54" i="1"/>
  <c r="U53" i="1"/>
  <c r="U52" i="1"/>
  <c r="U51" i="1"/>
  <c r="U50" i="1"/>
  <c r="U49" i="1"/>
  <c r="U48" i="1"/>
  <c r="U47" i="1"/>
  <c r="U46" i="1"/>
  <c r="U45" i="1"/>
  <c r="U43" i="1"/>
  <c r="U41" i="1"/>
  <c r="U40" i="1"/>
  <c r="U39" i="1"/>
  <c r="U38" i="1"/>
  <c r="U36" i="1"/>
  <c r="U35" i="1"/>
  <c r="U34" i="1"/>
  <c r="U33" i="1"/>
  <c r="U32" i="1"/>
  <c r="U31" i="1"/>
  <c r="U30" i="1"/>
  <c r="U29" i="1"/>
  <c r="U28" i="1"/>
  <c r="U27" i="1"/>
  <c r="U26" i="1"/>
  <c r="U25" i="1"/>
  <c r="U24" i="1"/>
  <c r="U23" i="1"/>
  <c r="U22" i="1"/>
  <c r="U20" i="1"/>
  <c r="U18" i="1"/>
  <c r="U17" i="1"/>
  <c r="U16" i="1"/>
  <c r="U15" i="1"/>
  <c r="U14" i="1"/>
  <c r="U13" i="1"/>
  <c r="U8" i="1"/>
  <c r="U11" i="1"/>
  <c r="F151" i="1"/>
  <c r="I130" i="1"/>
  <c r="I113" i="1"/>
  <c r="I115" i="1"/>
  <c r="I116" i="1"/>
  <c r="I120" i="1"/>
  <c r="I122" i="1"/>
  <c r="I124" i="1"/>
  <c r="I126" i="1"/>
  <c r="I133" i="1"/>
  <c r="I135" i="1"/>
  <c r="I151" i="1"/>
  <c r="I78" i="1"/>
  <c r="AB78" i="1"/>
  <c r="BB78" i="1"/>
  <c r="I20" i="1"/>
  <c r="I36" i="1"/>
  <c r="E181" i="1"/>
  <c r="E151" i="1"/>
  <c r="I168" i="1"/>
  <c r="I165" i="1"/>
  <c r="I40" i="1"/>
  <c r="AU124" i="1"/>
  <c r="J108" i="1"/>
  <c r="BB133" i="1"/>
  <c r="I166" i="1"/>
  <c r="BB162" i="1"/>
  <c r="BB39" i="1"/>
  <c r="BB122" i="1"/>
  <c r="AQ5" i="1"/>
  <c r="AS5" i="1"/>
  <c r="G28" i="2"/>
  <c r="G44" i="2"/>
  <c r="G60" i="2"/>
  <c r="G62" i="2"/>
  <c r="H5" i="1"/>
  <c r="BD5" i="1"/>
  <c r="BF5" i="1"/>
  <c r="E5" i="1"/>
  <c r="BQ5" i="1"/>
  <c r="BS5" i="1"/>
  <c r="H60" i="2"/>
  <c r="AD5" i="1"/>
  <c r="AF5" i="1"/>
  <c r="H44" i="2"/>
  <c r="H28" i="2"/>
  <c r="H62" i="2"/>
  <c r="AU113" i="1"/>
  <c r="I35" i="1"/>
  <c r="X35" i="1"/>
  <c r="AU16" i="1"/>
  <c r="J181" i="1"/>
  <c r="AU135" i="1"/>
  <c r="AU116" i="1"/>
  <c r="AU14" i="1"/>
  <c r="I161" i="1"/>
  <c r="AW167" i="1"/>
  <c r="I41" i="1"/>
  <c r="AA57" i="1"/>
  <c r="BB126" i="1"/>
  <c r="I57" i="1"/>
  <c r="I173" i="1"/>
  <c r="AY173" i="1"/>
  <c r="BD170" i="1"/>
  <c r="BF170" i="1"/>
  <c r="CE139" i="1"/>
  <c r="CG139" i="1"/>
  <c r="CU139" i="1"/>
  <c r="CE91" i="1"/>
  <c r="CG91" i="1"/>
  <c r="DU91" i="1"/>
  <c r="DU85" i="1"/>
  <c r="CG8" i="1"/>
  <c r="CE9" i="1"/>
  <c r="CG9" i="1"/>
  <c r="CE41" i="1"/>
  <c r="CG41" i="1"/>
  <c r="CG112" i="1"/>
  <c r="CE11" i="1"/>
  <c r="CG11" i="1"/>
  <c r="CE15" i="1"/>
  <c r="CG15" i="1"/>
  <c r="CE23" i="1"/>
  <c r="CG23" i="1"/>
  <c r="CE27" i="1"/>
  <c r="CG27" i="1"/>
  <c r="CE31" i="1"/>
  <c r="CG31" i="1"/>
  <c r="CE35" i="1"/>
  <c r="CG35" i="1"/>
  <c r="CE39" i="1"/>
  <c r="CG39" i="1"/>
  <c r="CE47" i="1"/>
  <c r="CG47" i="1"/>
  <c r="CE55" i="1"/>
  <c r="CG55" i="1"/>
  <c r="CE79" i="1"/>
  <c r="CG79" i="1"/>
  <c r="CE86" i="1"/>
  <c r="CG86" i="1"/>
  <c r="CE94" i="1"/>
  <c r="CG94" i="1"/>
  <c r="CE102" i="1"/>
  <c r="CG102" i="1"/>
  <c r="CD151" i="1"/>
  <c r="CE115" i="1"/>
  <c r="CG115" i="1"/>
  <c r="CE124" i="1"/>
  <c r="CG124" i="1"/>
  <c r="CE141" i="1"/>
  <c r="CG141" i="1"/>
  <c r="CB187" i="1"/>
  <c r="BX187" i="1"/>
  <c r="CG5" i="1"/>
  <c r="CE43" i="1"/>
  <c r="CG43" i="1"/>
  <c r="CE51" i="1"/>
  <c r="CG51" i="1"/>
  <c r="CE59" i="1"/>
  <c r="CG59" i="1"/>
  <c r="CE67" i="1"/>
  <c r="CG67" i="1"/>
  <c r="CE75" i="1"/>
  <c r="CG75" i="1"/>
  <c r="CE82" i="1"/>
  <c r="CG82" i="1"/>
  <c r="CE90" i="1"/>
  <c r="CG90" i="1"/>
  <c r="CE98" i="1"/>
  <c r="CG98" i="1"/>
  <c r="CE106" i="1"/>
  <c r="CG106" i="1"/>
  <c r="CC151" i="1"/>
  <c r="CE120" i="1"/>
  <c r="CG120" i="1"/>
  <c r="CE132" i="1"/>
  <c r="CG132" i="1"/>
  <c r="CE149" i="1"/>
  <c r="CG149" i="1"/>
  <c r="BW187" i="1"/>
  <c r="CE203" i="1"/>
  <c r="CG203" i="1"/>
  <c r="BY108" i="1"/>
  <c r="BY189" i="1"/>
  <c r="CC108" i="1"/>
  <c r="BW151" i="1"/>
  <c r="CA151" i="1"/>
  <c r="BV187" i="1"/>
  <c r="CD187" i="1"/>
  <c r="CE159" i="1"/>
  <c r="CG159" i="1"/>
  <c r="CE161" i="1"/>
  <c r="CE163" i="1"/>
  <c r="CG163" i="1"/>
  <c r="CE167" i="1"/>
  <c r="CG167" i="1"/>
  <c r="CE171" i="1"/>
  <c r="CG171" i="1"/>
  <c r="CE175" i="1"/>
  <c r="CG175" i="1"/>
  <c r="CE178" i="1"/>
  <c r="CG178" i="1"/>
  <c r="CE129" i="1"/>
  <c r="CG129" i="1"/>
  <c r="CE133" i="1"/>
  <c r="CG133" i="1"/>
  <c r="CE137" i="1"/>
  <c r="CG137" i="1"/>
  <c r="CE142" i="1"/>
  <c r="CG142" i="1"/>
  <c r="CE146" i="1"/>
  <c r="CG146" i="1"/>
  <c r="CE150" i="1"/>
  <c r="CG150" i="1"/>
  <c r="BZ187" i="1"/>
  <c r="BX151" i="1"/>
  <c r="CB151" i="1"/>
  <c r="CE147" i="1"/>
  <c r="CG147" i="1"/>
  <c r="BV151" i="1"/>
  <c r="CE206" i="1"/>
  <c r="CG206" i="1"/>
  <c r="CE154" i="1"/>
  <c r="BQ176" i="1"/>
  <c r="BS176" i="1"/>
  <c r="BQ167" i="1"/>
  <c r="BS167" i="1"/>
  <c r="J189" i="1"/>
  <c r="BD168" i="1"/>
  <c r="BF168" i="1"/>
  <c r="BQ206" i="1"/>
  <c r="BS206" i="1"/>
  <c r="AD176" i="1"/>
  <c r="AF176" i="1"/>
  <c r="I167" i="1"/>
  <c r="BD159" i="1"/>
  <c r="BF159" i="1"/>
  <c r="AQ176" i="1"/>
  <c r="AS176" i="1"/>
  <c r="BD176" i="1"/>
  <c r="BF176" i="1"/>
  <c r="AQ155" i="1"/>
  <c r="AS155" i="1"/>
  <c r="AQ162" i="1"/>
  <c r="AS162" i="1"/>
  <c r="AQ171" i="1"/>
  <c r="AS171" i="1"/>
  <c r="BQ156" i="1"/>
  <c r="BS156" i="1"/>
  <c r="BQ160" i="1"/>
  <c r="BS160" i="1"/>
  <c r="BQ161" i="1"/>
  <c r="BS161" i="1"/>
  <c r="BQ162" i="1"/>
  <c r="BS162" i="1"/>
  <c r="BQ166" i="1"/>
  <c r="BS166" i="1"/>
  <c r="BQ174" i="1"/>
  <c r="BS174" i="1"/>
  <c r="BQ175" i="1"/>
  <c r="BS175" i="1"/>
  <c r="BQ203" i="1"/>
  <c r="BS203" i="1"/>
  <c r="BQ204" i="1"/>
  <c r="BS204" i="1"/>
  <c r="BQ205" i="1"/>
  <c r="BS205" i="1"/>
  <c r="BD167" i="1"/>
  <c r="BF167" i="1"/>
  <c r="AQ168" i="1"/>
  <c r="AS168" i="1"/>
  <c r="BD166" i="1"/>
  <c r="BF166" i="1"/>
  <c r="AQ154" i="1"/>
  <c r="AS154" i="1"/>
  <c r="AQ160" i="1"/>
  <c r="AS160" i="1"/>
  <c r="AQ170" i="1"/>
  <c r="AS170" i="1"/>
  <c r="AQ204" i="1"/>
  <c r="AS204" i="1"/>
  <c r="AQ21" i="1"/>
  <c r="AS21" i="1"/>
  <c r="BD171" i="1"/>
  <c r="BF171" i="1"/>
  <c r="BD172" i="1"/>
  <c r="BF172" i="1"/>
  <c r="BO187" i="1"/>
  <c r="AQ169" i="1"/>
  <c r="AS169" i="1"/>
  <c r="AB39" i="1"/>
  <c r="AD39" i="1"/>
  <c r="AF39" i="1"/>
  <c r="AD154" i="1"/>
  <c r="AF154" i="1"/>
  <c r="AD159" i="1"/>
  <c r="AF159" i="1"/>
  <c r="AD174" i="1"/>
  <c r="AF174" i="1"/>
  <c r="BD165" i="1"/>
  <c r="BF165" i="1"/>
  <c r="AL187" i="1"/>
  <c r="AQ100" i="1"/>
  <c r="AS100" i="1"/>
  <c r="BD100" i="1"/>
  <c r="BF100" i="1"/>
  <c r="AQ103" i="1"/>
  <c r="AS103" i="1"/>
  <c r="BD103" i="1"/>
  <c r="BF103" i="1"/>
  <c r="AQ104" i="1"/>
  <c r="AS104" i="1"/>
  <c r="BD104" i="1"/>
  <c r="BF104" i="1"/>
  <c r="AQ105" i="1"/>
  <c r="AS105" i="1"/>
  <c r="BD105" i="1"/>
  <c r="BF105" i="1"/>
  <c r="AQ106" i="1"/>
  <c r="AS106" i="1"/>
  <c r="BD106" i="1"/>
  <c r="BF106" i="1"/>
  <c r="AQ107" i="1"/>
  <c r="AS107" i="1"/>
  <c r="BD107" i="1"/>
  <c r="BF107" i="1"/>
  <c r="AD101" i="1"/>
  <c r="AF101" i="1"/>
  <c r="BQ101" i="1"/>
  <c r="BS101" i="1"/>
  <c r="AD103" i="1"/>
  <c r="AF103" i="1"/>
  <c r="BQ103" i="1"/>
  <c r="BS103" i="1"/>
  <c r="AD104" i="1"/>
  <c r="AF104" i="1"/>
  <c r="BQ104" i="1"/>
  <c r="BS104" i="1"/>
  <c r="AD105" i="1"/>
  <c r="AF105" i="1"/>
  <c r="BQ105" i="1"/>
  <c r="BS105" i="1"/>
  <c r="AD106" i="1"/>
  <c r="AF106" i="1"/>
  <c r="BQ106" i="1"/>
  <c r="BS106" i="1"/>
  <c r="AD107" i="1"/>
  <c r="AF107" i="1"/>
  <c r="BQ107" i="1"/>
  <c r="BS107" i="1"/>
  <c r="AD102" i="1"/>
  <c r="AF102" i="1"/>
  <c r="BQ102" i="1"/>
  <c r="BS102" i="1"/>
  <c r="AQ102" i="1"/>
  <c r="AS102" i="1"/>
  <c r="BD102" i="1"/>
  <c r="BF102" i="1"/>
  <c r="AQ101" i="1"/>
  <c r="AS101" i="1"/>
  <c r="BD101" i="1"/>
  <c r="BF101" i="1"/>
  <c r="AD100" i="1"/>
  <c r="AF100" i="1"/>
  <c r="BQ100" i="1"/>
  <c r="BS100" i="1"/>
  <c r="BD42" i="1"/>
  <c r="BF42" i="1"/>
  <c r="BQ42" i="1"/>
  <c r="BS42" i="1"/>
  <c r="AD42" i="1"/>
  <c r="AF42" i="1"/>
  <c r="AQ42" i="1"/>
  <c r="AS42" i="1"/>
  <c r="AD37" i="1"/>
  <c r="AF37" i="1"/>
  <c r="AQ75" i="1"/>
  <c r="AS75" i="1"/>
  <c r="BQ82" i="1"/>
  <c r="BS82" i="1"/>
  <c r="BQ94" i="1"/>
  <c r="BS94" i="1"/>
  <c r="BD21" i="1"/>
  <c r="BF21" i="1"/>
  <c r="BD37" i="1"/>
  <c r="BF37" i="1"/>
  <c r="BQ37" i="1"/>
  <c r="BS37" i="1"/>
  <c r="AQ37" i="1"/>
  <c r="AS37" i="1"/>
  <c r="AQ17" i="1"/>
  <c r="AS17" i="1"/>
  <c r="AQ89" i="1"/>
  <c r="AS89" i="1"/>
  <c r="BQ21" i="1"/>
  <c r="BS21" i="1"/>
  <c r="AD21" i="1"/>
  <c r="AF21" i="1"/>
  <c r="AQ16" i="1"/>
  <c r="AS16" i="1"/>
  <c r="AQ32" i="1"/>
  <c r="AS32" i="1"/>
  <c r="AQ79" i="1"/>
  <c r="AS79" i="1"/>
  <c r="AQ116" i="1"/>
  <c r="AS116" i="1"/>
  <c r="AQ138" i="1"/>
  <c r="AS138" i="1"/>
  <c r="AQ139" i="1"/>
  <c r="AS139" i="1"/>
  <c r="AQ143" i="1"/>
  <c r="AS143" i="1"/>
  <c r="BD27" i="1"/>
  <c r="BF27" i="1"/>
  <c r="BD47" i="1"/>
  <c r="BF47" i="1"/>
  <c r="BD48" i="1"/>
  <c r="BF48" i="1"/>
  <c r="BQ28" i="1"/>
  <c r="BS28" i="1"/>
  <c r="BQ58" i="1"/>
  <c r="BS58" i="1"/>
  <c r="BQ65" i="1"/>
  <c r="BS65" i="1"/>
  <c r="BQ120" i="1"/>
  <c r="BS120" i="1"/>
  <c r="BQ128" i="1"/>
  <c r="BS128" i="1"/>
  <c r="AD85" i="1"/>
  <c r="AF85" i="1"/>
  <c r="BD86" i="1"/>
  <c r="BF86" i="1"/>
  <c r="AD87" i="1"/>
  <c r="AF87" i="1"/>
  <c r="AQ88" i="1"/>
  <c r="AS88" i="1"/>
  <c r="BD19" i="1"/>
  <c r="BF19" i="1"/>
  <c r="BQ19" i="1"/>
  <c r="BS19" i="1"/>
  <c r="AD19" i="1"/>
  <c r="AF19" i="1"/>
  <c r="AQ19" i="1"/>
  <c r="AS19" i="1"/>
  <c r="BQ136" i="1"/>
  <c r="BS136" i="1"/>
  <c r="AD43" i="1"/>
  <c r="AF43" i="1"/>
  <c r="AD48" i="1"/>
  <c r="AF48" i="1"/>
  <c r="AD23" i="1"/>
  <c r="AF23" i="1"/>
  <c r="BQ12" i="1"/>
  <c r="BS12" i="1"/>
  <c r="BD12" i="1"/>
  <c r="BF12" i="1"/>
  <c r="AD12" i="1"/>
  <c r="AF12" i="1"/>
  <c r="AQ12" i="1"/>
  <c r="AS12" i="1"/>
  <c r="BD143" i="1"/>
  <c r="BF143" i="1"/>
  <c r="BQ8" i="1"/>
  <c r="BS8" i="1"/>
  <c r="BQ22" i="1"/>
  <c r="BS22" i="1"/>
  <c r="BQ114" i="1"/>
  <c r="BS114" i="1"/>
  <c r="BD44" i="1"/>
  <c r="BF44" i="1"/>
  <c r="BQ44" i="1"/>
  <c r="BS44" i="1"/>
  <c r="AD61" i="1"/>
  <c r="AF61" i="1"/>
  <c r="AD67" i="1"/>
  <c r="AF67" i="1"/>
  <c r="AQ77" i="1"/>
  <c r="AS77" i="1"/>
  <c r="AQ122" i="1"/>
  <c r="AS122" i="1"/>
  <c r="AQ148" i="1"/>
  <c r="AS148" i="1"/>
  <c r="BD20" i="1"/>
  <c r="BF20" i="1"/>
  <c r="BD24" i="1"/>
  <c r="BF24" i="1"/>
  <c r="BD29" i="1"/>
  <c r="BF29" i="1"/>
  <c r="BD39" i="1"/>
  <c r="BF39" i="1"/>
  <c r="BD64" i="1"/>
  <c r="BF64" i="1"/>
  <c r="BD69" i="1"/>
  <c r="BF69" i="1"/>
  <c r="BD79" i="1"/>
  <c r="BF79" i="1"/>
  <c r="BQ11" i="1"/>
  <c r="BS11" i="1"/>
  <c r="BQ23" i="1"/>
  <c r="BS23" i="1"/>
  <c r="BQ35" i="1"/>
  <c r="BS35" i="1"/>
  <c r="BQ53" i="1"/>
  <c r="BS53" i="1"/>
  <c r="BQ64" i="1"/>
  <c r="BS64" i="1"/>
  <c r="BQ68" i="1"/>
  <c r="BS68" i="1"/>
  <c r="BQ70" i="1"/>
  <c r="BS70" i="1"/>
  <c r="BQ75" i="1"/>
  <c r="BS75" i="1"/>
  <c r="BQ76" i="1"/>
  <c r="BS76" i="1"/>
  <c r="BQ124" i="1"/>
  <c r="BS124" i="1"/>
  <c r="BQ132" i="1"/>
  <c r="BS132" i="1"/>
  <c r="BQ135" i="1"/>
  <c r="BS135" i="1"/>
  <c r="BQ141" i="1"/>
  <c r="BS141" i="1"/>
  <c r="BQ145" i="1"/>
  <c r="BS145" i="1"/>
  <c r="AD86" i="1"/>
  <c r="AF86" i="1"/>
  <c r="BQ87" i="1"/>
  <c r="BS87" i="1"/>
  <c r="AD89" i="1"/>
  <c r="AF89" i="1"/>
  <c r="BQ89" i="1"/>
  <c r="BS89" i="1"/>
  <c r="BQ91" i="1"/>
  <c r="BS91" i="1"/>
  <c r="BD95" i="1"/>
  <c r="BF95" i="1"/>
  <c r="BD96" i="1"/>
  <c r="BF96" i="1"/>
  <c r="BD97" i="1"/>
  <c r="BF97" i="1"/>
  <c r="BD98" i="1"/>
  <c r="BF98" i="1"/>
  <c r="AQ44" i="1"/>
  <c r="AS44" i="1"/>
  <c r="AD44" i="1"/>
  <c r="AF44" i="1"/>
  <c r="AD45" i="1"/>
  <c r="AF45" i="1"/>
  <c r="AD132" i="1"/>
  <c r="AF132" i="1"/>
  <c r="AD82" i="1"/>
  <c r="U9" i="1"/>
  <c r="AD9" i="1"/>
  <c r="AD8" i="1"/>
  <c r="AD11" i="1"/>
  <c r="AD13" i="1"/>
  <c r="AD14" i="1"/>
  <c r="AD15" i="1"/>
  <c r="AD16" i="1"/>
  <c r="AD17" i="1"/>
  <c r="AD18" i="1"/>
  <c r="AD20" i="1"/>
  <c r="AD22" i="1"/>
  <c r="AD24" i="1"/>
  <c r="AD25" i="1"/>
  <c r="AD26" i="1"/>
  <c r="AD27" i="1"/>
  <c r="AD28" i="1"/>
  <c r="AD29" i="1"/>
  <c r="AD30" i="1"/>
  <c r="AD31" i="1"/>
  <c r="AD32" i="1"/>
  <c r="AD33" i="1"/>
  <c r="AD34" i="1"/>
  <c r="AD35" i="1"/>
  <c r="AD36" i="1"/>
  <c r="AD38" i="1"/>
  <c r="X40" i="1"/>
  <c r="AD40" i="1"/>
  <c r="AD41" i="1"/>
  <c r="AD46" i="1"/>
  <c r="AD47" i="1"/>
  <c r="AD49" i="1"/>
  <c r="AD50" i="1"/>
  <c r="AD51" i="1"/>
  <c r="AD52" i="1"/>
  <c r="AD53" i="1"/>
  <c r="AD54" i="1"/>
  <c r="AD55" i="1"/>
  <c r="AD56" i="1"/>
  <c r="AD57" i="1"/>
  <c r="AD58" i="1"/>
  <c r="AD59" i="1"/>
  <c r="AD60" i="1"/>
  <c r="X62" i="1"/>
  <c r="AD62" i="1"/>
  <c r="AD63" i="1"/>
  <c r="AD64" i="1"/>
  <c r="AD65" i="1"/>
  <c r="AD66" i="1"/>
  <c r="AD68" i="1"/>
  <c r="AD69" i="1"/>
  <c r="AD70" i="1"/>
  <c r="AD71" i="1"/>
  <c r="AD72" i="1"/>
  <c r="AD73" i="1"/>
  <c r="AD74" i="1"/>
  <c r="AD75" i="1"/>
  <c r="AD76" i="1"/>
  <c r="AD77" i="1"/>
  <c r="AD78" i="1"/>
  <c r="AD79" i="1"/>
  <c r="AD80" i="1"/>
  <c r="AD81" i="1"/>
  <c r="AD83" i="1"/>
  <c r="AD84" i="1"/>
  <c r="AD88" i="1"/>
  <c r="AD90" i="1"/>
  <c r="AD91" i="1"/>
  <c r="AD92" i="1"/>
  <c r="AD93" i="1"/>
  <c r="AD94" i="1"/>
  <c r="AD95" i="1"/>
  <c r="AD96" i="1"/>
  <c r="AD97" i="1"/>
  <c r="AD98" i="1"/>
  <c r="AD99" i="1"/>
  <c r="AD108" i="1"/>
  <c r="AQ48" i="1"/>
  <c r="AS48" i="1"/>
  <c r="AD112" i="1"/>
  <c r="AF112" i="1"/>
  <c r="AQ133" i="1"/>
  <c r="AS133" i="1"/>
  <c r="AQ134" i="1"/>
  <c r="AS134" i="1"/>
  <c r="AQ142" i="1"/>
  <c r="AS142" i="1"/>
  <c r="BD8" i="1"/>
  <c r="BF8" i="1"/>
  <c r="BD11" i="1"/>
  <c r="BF11" i="1"/>
  <c r="BD38" i="1"/>
  <c r="BF38" i="1"/>
  <c r="BD45" i="1"/>
  <c r="BF45" i="1"/>
  <c r="BD66" i="1"/>
  <c r="BF66" i="1"/>
  <c r="BD67" i="1"/>
  <c r="BF67" i="1"/>
  <c r="BD70" i="1"/>
  <c r="BF70" i="1"/>
  <c r="BD73" i="1"/>
  <c r="BF73" i="1"/>
  <c r="BD74" i="1"/>
  <c r="BF74" i="1"/>
  <c r="BD75" i="1"/>
  <c r="BF75" i="1"/>
  <c r="BD76" i="1"/>
  <c r="BF76" i="1"/>
  <c r="BD80" i="1"/>
  <c r="BF80" i="1"/>
  <c r="BD81" i="1"/>
  <c r="BF81" i="1"/>
  <c r="BD150" i="1"/>
  <c r="BF150" i="1"/>
  <c r="AQ26" i="1"/>
  <c r="AS26" i="1"/>
  <c r="AQ76" i="1"/>
  <c r="AS76" i="1"/>
  <c r="BD16" i="1"/>
  <c r="BF16" i="1"/>
  <c r="AF11" i="1"/>
  <c r="AF14" i="1"/>
  <c r="AF18" i="1"/>
  <c r="AF24" i="1"/>
  <c r="AF59" i="1"/>
  <c r="AF46" i="1"/>
  <c r="AF50" i="1"/>
  <c r="AF58" i="1"/>
  <c r="AF76" i="1"/>
  <c r="AF26" i="1"/>
  <c r="AQ14" i="1"/>
  <c r="AS14" i="1"/>
  <c r="AQ23" i="1"/>
  <c r="AS23" i="1"/>
  <c r="AQ51" i="1"/>
  <c r="AS51" i="1"/>
  <c r="AQ54" i="1"/>
  <c r="AS54" i="1"/>
  <c r="AQ55" i="1"/>
  <c r="AS55" i="1"/>
  <c r="AQ65" i="1"/>
  <c r="AS65" i="1"/>
  <c r="AQ68" i="1"/>
  <c r="AS68" i="1"/>
  <c r="AQ126" i="1"/>
  <c r="AS126" i="1"/>
  <c r="AQ39" i="1"/>
  <c r="AS39" i="1"/>
  <c r="AF60" i="1"/>
  <c r="BD58" i="1"/>
  <c r="BF58" i="1"/>
  <c r="AQ33" i="1"/>
  <c r="AS33" i="1"/>
  <c r="I39" i="1"/>
  <c r="AF41" i="1"/>
  <c r="BD173" i="1"/>
  <c r="BF173" i="1"/>
  <c r="AF40" i="1"/>
  <c r="AQ8" i="1"/>
  <c r="AS8" i="1"/>
  <c r="AQ9" i="1"/>
  <c r="AS9" i="1"/>
  <c r="AQ27" i="1"/>
  <c r="AS27" i="1"/>
  <c r="AQ28" i="1"/>
  <c r="AS28" i="1"/>
  <c r="AQ35" i="1"/>
  <c r="AS35" i="1"/>
  <c r="AQ38" i="1"/>
  <c r="AS38" i="1"/>
  <c r="AQ41" i="1"/>
  <c r="AS41" i="1"/>
  <c r="AQ60" i="1"/>
  <c r="AS60" i="1"/>
  <c r="AQ69" i="1"/>
  <c r="AS69" i="1"/>
  <c r="AQ70" i="1"/>
  <c r="AS70" i="1"/>
  <c r="AQ156" i="1"/>
  <c r="AS156" i="1"/>
  <c r="AQ159" i="1"/>
  <c r="AS159" i="1"/>
  <c r="AD205" i="1"/>
  <c r="AF205" i="1"/>
  <c r="AQ206" i="1"/>
  <c r="AS206" i="1"/>
  <c r="BD203" i="1"/>
  <c r="BF203" i="1"/>
  <c r="BD205" i="1"/>
  <c r="BF205" i="1"/>
  <c r="BQ81" i="1"/>
  <c r="BS81" i="1"/>
  <c r="AF16" i="1"/>
  <c r="AF22" i="1"/>
  <c r="AF53" i="1"/>
  <c r="AD141" i="1"/>
  <c r="AF141" i="1"/>
  <c r="AD156" i="1"/>
  <c r="AF156" i="1"/>
  <c r="AF56" i="1"/>
  <c r="AD114" i="1"/>
  <c r="AF114" i="1"/>
  <c r="AF8" i="1"/>
  <c r="AD203" i="1"/>
  <c r="AF203" i="1"/>
  <c r="AQ203" i="1"/>
  <c r="AS203" i="1"/>
  <c r="AD204" i="1"/>
  <c r="AF204" i="1"/>
  <c r="AD206" i="1"/>
  <c r="AF206" i="1"/>
  <c r="BD68" i="1"/>
  <c r="BF68" i="1"/>
  <c r="BD132" i="1"/>
  <c r="BF132" i="1"/>
  <c r="BD148" i="1"/>
  <c r="BF148" i="1"/>
  <c r="BD154" i="1"/>
  <c r="BF154" i="1"/>
  <c r="BD169" i="1"/>
  <c r="BF169" i="1"/>
  <c r="BD174" i="1"/>
  <c r="BF174" i="1"/>
  <c r="BD206" i="1"/>
  <c r="BF206" i="1"/>
  <c r="BQ32" i="1"/>
  <c r="BS32" i="1"/>
  <c r="BQ43" i="1"/>
  <c r="BS43" i="1"/>
  <c r="BQ69" i="1"/>
  <c r="BS69" i="1"/>
  <c r="BQ77" i="1"/>
  <c r="BS77" i="1"/>
  <c r="BQ113" i="1"/>
  <c r="BS113" i="1"/>
  <c r="BQ119" i="1"/>
  <c r="BS119" i="1"/>
  <c r="BQ123" i="1"/>
  <c r="BS123" i="1"/>
  <c r="BQ139" i="1"/>
  <c r="BS139" i="1"/>
  <c r="BQ148" i="1"/>
  <c r="BS148" i="1"/>
  <c r="BQ154" i="1"/>
  <c r="BS154" i="1"/>
  <c r="BQ155" i="1"/>
  <c r="BS155" i="1"/>
  <c r="BQ163" i="1"/>
  <c r="BS163" i="1"/>
  <c r="BQ164" i="1"/>
  <c r="BS164" i="1"/>
  <c r="BQ165" i="1"/>
  <c r="BS165" i="1"/>
  <c r="BQ177" i="1"/>
  <c r="BS177" i="1"/>
  <c r="AQ86" i="1"/>
  <c r="AS86" i="1"/>
  <c r="BD88" i="1"/>
  <c r="BF88" i="1"/>
  <c r="AQ90" i="1"/>
  <c r="AS90" i="1"/>
  <c r="BD90" i="1"/>
  <c r="BF90" i="1"/>
  <c r="AQ93" i="1"/>
  <c r="AS93" i="1"/>
  <c r="AF96" i="1"/>
  <c r="AQ98" i="1"/>
  <c r="AS98" i="1"/>
  <c r="AQ63" i="1"/>
  <c r="AS63" i="1"/>
  <c r="AF71" i="1"/>
  <c r="G151" i="1"/>
  <c r="BD204" i="1"/>
  <c r="BF204" i="1"/>
  <c r="BQ78" i="1"/>
  <c r="BS78" i="1"/>
  <c r="BQ79" i="1"/>
  <c r="BS79" i="1"/>
  <c r="BD78" i="1"/>
  <c r="BF78" i="1"/>
  <c r="BD113" i="1"/>
  <c r="BF113" i="1"/>
  <c r="AF25" i="1"/>
  <c r="AF32" i="1"/>
  <c r="AF33" i="1"/>
  <c r="AF51" i="1"/>
  <c r="AF64" i="1"/>
  <c r="AF65" i="1"/>
  <c r="BQ133" i="1"/>
  <c r="BS133" i="1"/>
  <c r="AQ95" i="1"/>
  <c r="AS95" i="1"/>
  <c r="BQ95" i="1"/>
  <c r="BS95" i="1"/>
  <c r="BQ71" i="1"/>
  <c r="BS71" i="1"/>
  <c r="G181" i="1"/>
  <c r="AF17" i="1"/>
  <c r="AF27" i="1"/>
  <c r="AF35" i="1"/>
  <c r="AF54" i="1"/>
  <c r="AD121" i="1"/>
  <c r="AF121" i="1"/>
  <c r="AF30" i="1"/>
  <c r="AF34" i="1"/>
  <c r="AF57" i="1"/>
  <c r="AF70" i="1"/>
  <c r="AD165" i="1"/>
  <c r="AF165" i="1"/>
  <c r="AD169" i="1"/>
  <c r="AF169" i="1"/>
  <c r="AD173" i="1"/>
  <c r="AF173" i="1"/>
  <c r="BD35" i="1"/>
  <c r="BF35" i="1"/>
  <c r="AD115" i="1"/>
  <c r="AF115" i="1"/>
  <c r="AQ130" i="1"/>
  <c r="AS130" i="1"/>
  <c r="BD40" i="1"/>
  <c r="BF40" i="1"/>
  <c r="BD114" i="1"/>
  <c r="BF114" i="1"/>
  <c r="BA151" i="1"/>
  <c r="BD118" i="1"/>
  <c r="BF118" i="1"/>
  <c r="BD119" i="1"/>
  <c r="BF119" i="1"/>
  <c r="BD127" i="1"/>
  <c r="BF127" i="1"/>
  <c r="BD129" i="1"/>
  <c r="BF129" i="1"/>
  <c r="BD137" i="1"/>
  <c r="BF137" i="1"/>
  <c r="BD138" i="1"/>
  <c r="BF138" i="1"/>
  <c r="BD142" i="1"/>
  <c r="BF142" i="1"/>
  <c r="BD155" i="1"/>
  <c r="BF155" i="1"/>
  <c r="BD156" i="1"/>
  <c r="BF156" i="1"/>
  <c r="BC181" i="1"/>
  <c r="BC187" i="1"/>
  <c r="BD160" i="1"/>
  <c r="BF160" i="1"/>
  <c r="BD161" i="1"/>
  <c r="BF161" i="1"/>
  <c r="BQ17" i="1"/>
  <c r="BS17" i="1"/>
  <c r="BQ26" i="1"/>
  <c r="BS26" i="1"/>
  <c r="BQ27" i="1"/>
  <c r="BS27" i="1"/>
  <c r="BQ29" i="1"/>
  <c r="BS29" i="1"/>
  <c r="BQ30" i="1"/>
  <c r="BS30" i="1"/>
  <c r="BQ33" i="1"/>
  <c r="BS33" i="1"/>
  <c r="BQ36" i="1"/>
  <c r="BS36" i="1"/>
  <c r="BQ39" i="1"/>
  <c r="BS39" i="1"/>
  <c r="BQ45" i="1"/>
  <c r="BS45" i="1"/>
  <c r="BQ46" i="1"/>
  <c r="BS46" i="1"/>
  <c r="BQ47" i="1"/>
  <c r="BS47" i="1"/>
  <c r="BQ48" i="1"/>
  <c r="BS48" i="1"/>
  <c r="BQ49" i="1"/>
  <c r="BS49" i="1"/>
  <c r="BQ50" i="1"/>
  <c r="BS50" i="1"/>
  <c r="BQ51" i="1"/>
  <c r="BS51" i="1"/>
  <c r="BQ54" i="1"/>
  <c r="BS54" i="1"/>
  <c r="BQ57" i="1"/>
  <c r="BS57" i="1"/>
  <c r="BQ59" i="1"/>
  <c r="BS59" i="1"/>
  <c r="BQ60" i="1"/>
  <c r="BS60" i="1"/>
  <c r="BQ61" i="1"/>
  <c r="BS61" i="1"/>
  <c r="BQ66" i="1"/>
  <c r="BS66" i="1"/>
  <c r="BQ144" i="1"/>
  <c r="BS144" i="1"/>
  <c r="BQ157" i="1"/>
  <c r="BS157" i="1"/>
  <c r="BQ170" i="1"/>
  <c r="BS170" i="1"/>
  <c r="BQ171" i="1"/>
  <c r="BS171" i="1"/>
  <c r="BQ172" i="1"/>
  <c r="BS172" i="1"/>
  <c r="BD85" i="1"/>
  <c r="BF85" i="1"/>
  <c r="BQ85" i="1"/>
  <c r="BS85" i="1"/>
  <c r="AQ87" i="1"/>
  <c r="AS87" i="1"/>
  <c r="BD87" i="1"/>
  <c r="BF87" i="1"/>
  <c r="AF88" i="1"/>
  <c r="BD89" i="1"/>
  <c r="BF89" i="1"/>
  <c r="BQ90" i="1"/>
  <c r="BS90" i="1"/>
  <c r="AF91" i="1"/>
  <c r="AQ91" i="1"/>
  <c r="AS91" i="1"/>
  <c r="BD91" i="1"/>
  <c r="BF91" i="1"/>
  <c r="AF92" i="1"/>
  <c r="AQ92" i="1"/>
  <c r="AS92" i="1"/>
  <c r="BD92" i="1"/>
  <c r="BF92" i="1"/>
  <c r="AF93" i="1"/>
  <c r="BD93" i="1"/>
  <c r="BF93" i="1"/>
  <c r="BQ93" i="1"/>
  <c r="BS93" i="1"/>
  <c r="AF94" i="1"/>
  <c r="AQ94" i="1"/>
  <c r="AS94" i="1"/>
  <c r="AF69" i="1"/>
  <c r="AF73" i="1"/>
  <c r="AF78" i="1"/>
  <c r="AF81" i="1"/>
  <c r="AD118" i="1"/>
  <c r="AF118" i="1"/>
  <c r="AD119" i="1"/>
  <c r="AF119" i="1"/>
  <c r="W187" i="1"/>
  <c r="AA187" i="1"/>
  <c r="AD160" i="1"/>
  <c r="AF160" i="1"/>
  <c r="AD164" i="1"/>
  <c r="AF164" i="1"/>
  <c r="AD168" i="1"/>
  <c r="AF168" i="1"/>
  <c r="AD175" i="1"/>
  <c r="AF175" i="1"/>
  <c r="AD177" i="1"/>
  <c r="AF177" i="1"/>
  <c r="AQ11" i="1"/>
  <c r="AS11" i="1"/>
  <c r="AQ13" i="1"/>
  <c r="AS13" i="1"/>
  <c r="AQ15" i="1"/>
  <c r="AS15" i="1"/>
  <c r="AQ20" i="1"/>
  <c r="AS20" i="1"/>
  <c r="AQ22" i="1"/>
  <c r="AS22" i="1"/>
  <c r="AQ29" i="1"/>
  <c r="AS29" i="1"/>
  <c r="AQ30" i="1"/>
  <c r="AS30" i="1"/>
  <c r="AQ31" i="1"/>
  <c r="AS31" i="1"/>
  <c r="AQ34" i="1"/>
  <c r="AS34" i="1"/>
  <c r="AQ36" i="1"/>
  <c r="AS36" i="1"/>
  <c r="AQ40" i="1"/>
  <c r="AS40" i="1"/>
  <c r="AQ43" i="1"/>
  <c r="AS43" i="1"/>
  <c r="AQ45" i="1"/>
  <c r="AS45" i="1"/>
  <c r="AQ46" i="1"/>
  <c r="AS46" i="1"/>
  <c r="AQ47" i="1"/>
  <c r="AS47" i="1"/>
  <c r="AQ49" i="1"/>
  <c r="AS49" i="1"/>
  <c r="AQ50" i="1"/>
  <c r="AS50" i="1"/>
  <c r="AQ53" i="1"/>
  <c r="AS53" i="1"/>
  <c r="AQ56" i="1"/>
  <c r="AS56" i="1"/>
  <c r="AQ57" i="1"/>
  <c r="AS57" i="1"/>
  <c r="AQ58" i="1"/>
  <c r="AS58" i="1"/>
  <c r="AQ59" i="1"/>
  <c r="AS59" i="1"/>
  <c r="AQ61" i="1"/>
  <c r="AS61" i="1"/>
  <c r="AQ66" i="1"/>
  <c r="AS66" i="1"/>
  <c r="AQ67" i="1"/>
  <c r="AS67" i="1"/>
  <c r="AQ72" i="1"/>
  <c r="AS72" i="1"/>
  <c r="AQ73" i="1"/>
  <c r="AS73" i="1"/>
  <c r="AQ74" i="1"/>
  <c r="AS74" i="1"/>
  <c r="AQ78" i="1"/>
  <c r="AS78" i="1"/>
  <c r="AQ80" i="1"/>
  <c r="AS80" i="1"/>
  <c r="AQ84" i="1"/>
  <c r="AS84" i="1"/>
  <c r="AQ114" i="1"/>
  <c r="AS114" i="1"/>
  <c r="AQ118" i="1"/>
  <c r="AS118" i="1"/>
  <c r="AQ119" i="1"/>
  <c r="AS119" i="1"/>
  <c r="AQ120" i="1"/>
  <c r="AS120" i="1"/>
  <c r="AQ121" i="1"/>
  <c r="AS121" i="1"/>
  <c r="AQ123" i="1"/>
  <c r="AS123" i="1"/>
  <c r="AQ124" i="1"/>
  <c r="AS124" i="1"/>
  <c r="AQ125" i="1"/>
  <c r="AS125" i="1"/>
  <c r="AQ127" i="1"/>
  <c r="AS127" i="1"/>
  <c r="AQ128" i="1"/>
  <c r="AS128" i="1"/>
  <c r="AQ129" i="1"/>
  <c r="AS129" i="1"/>
  <c r="AQ131" i="1"/>
  <c r="AS131" i="1"/>
  <c r="AQ132" i="1"/>
  <c r="AS132" i="1"/>
  <c r="AQ135" i="1"/>
  <c r="AS135" i="1"/>
  <c r="AQ145" i="1"/>
  <c r="AS145" i="1"/>
  <c r="AQ146" i="1"/>
  <c r="AS146" i="1"/>
  <c r="AQ161" i="1"/>
  <c r="AS161" i="1"/>
  <c r="AQ165" i="1"/>
  <c r="AS165" i="1"/>
  <c r="AQ166" i="1"/>
  <c r="AS166" i="1"/>
  <c r="AQ172" i="1"/>
  <c r="AS172" i="1"/>
  <c r="BD13" i="1"/>
  <c r="BF13" i="1"/>
  <c r="BD14" i="1"/>
  <c r="BF14" i="1"/>
  <c r="BD17" i="1"/>
  <c r="BF17" i="1"/>
  <c r="BD25" i="1"/>
  <c r="BF25" i="1"/>
  <c r="BD26" i="1"/>
  <c r="BF26" i="1"/>
  <c r="BD28" i="1"/>
  <c r="BF28" i="1"/>
  <c r="BD30" i="1"/>
  <c r="BF30" i="1"/>
  <c r="BD53" i="1"/>
  <c r="BF53" i="1"/>
  <c r="BD54" i="1"/>
  <c r="BF54" i="1"/>
  <c r="BD55" i="1"/>
  <c r="BF55" i="1"/>
  <c r="BD56" i="1"/>
  <c r="BF56" i="1"/>
  <c r="BD59" i="1"/>
  <c r="BF59" i="1"/>
  <c r="BD60" i="1"/>
  <c r="BF60" i="1"/>
  <c r="BD61" i="1"/>
  <c r="BF61" i="1"/>
  <c r="BD62" i="1"/>
  <c r="BF62" i="1"/>
  <c r="AQ96" i="1"/>
  <c r="AS96" i="1"/>
  <c r="BD71" i="1"/>
  <c r="BF71" i="1"/>
  <c r="AQ115" i="1"/>
  <c r="AS115" i="1"/>
  <c r="BD115" i="1"/>
  <c r="BF115" i="1"/>
  <c r="AC187" i="1"/>
  <c r="AD157" i="1"/>
  <c r="AF157" i="1"/>
  <c r="AQ144" i="1"/>
  <c r="AS144" i="1"/>
  <c r="AW151" i="1"/>
  <c r="AD166" i="1"/>
  <c r="AF166" i="1"/>
  <c r="AF13" i="1"/>
  <c r="AF72" i="1"/>
  <c r="AF79" i="1"/>
  <c r="AF80" i="1"/>
  <c r="AF84" i="1"/>
  <c r="AQ157" i="1"/>
  <c r="AS157" i="1"/>
  <c r="AH187" i="1"/>
  <c r="AP187" i="1"/>
  <c r="AF75" i="1"/>
  <c r="AD116" i="1"/>
  <c r="AF116" i="1"/>
  <c r="AD162" i="1"/>
  <c r="AF162" i="1"/>
  <c r="AV181" i="1"/>
  <c r="AV187" i="1"/>
  <c r="F108" i="1"/>
  <c r="F181" i="1"/>
  <c r="F189" i="1"/>
  <c r="AF28" i="1"/>
  <c r="AF47" i="1"/>
  <c r="AF55" i="1"/>
  <c r="AF77" i="1"/>
  <c r="AD122" i="1"/>
  <c r="AF122" i="1"/>
  <c r="U187" i="1"/>
  <c r="AD163" i="1"/>
  <c r="AF163" i="1"/>
  <c r="AF31" i="1"/>
  <c r="BC151" i="1"/>
  <c r="BD57" i="1"/>
  <c r="BF57" i="1"/>
  <c r="BD77" i="1"/>
  <c r="BF77" i="1"/>
  <c r="BQ15" i="1"/>
  <c r="BS15" i="1"/>
  <c r="BQ24" i="1"/>
  <c r="BS24" i="1"/>
  <c r="BM187" i="1"/>
  <c r="BQ168" i="1"/>
  <c r="BS168" i="1"/>
  <c r="AQ24" i="1"/>
  <c r="AS24" i="1"/>
  <c r="BD41" i="1"/>
  <c r="BF41" i="1"/>
  <c r="BD43" i="1"/>
  <c r="BF43" i="1"/>
  <c r="BD50" i="1"/>
  <c r="BF50" i="1"/>
  <c r="BD65" i="1"/>
  <c r="BF65" i="1"/>
  <c r="BD162" i="1"/>
  <c r="BF162" i="1"/>
  <c r="AZ181" i="1"/>
  <c r="AZ187" i="1"/>
  <c r="BD164" i="1"/>
  <c r="BF164" i="1"/>
  <c r="AF36" i="1"/>
  <c r="AF49" i="1"/>
  <c r="AF66" i="1"/>
  <c r="AD120" i="1"/>
  <c r="AF120" i="1"/>
  <c r="AD136" i="1"/>
  <c r="AF136" i="1"/>
  <c r="AF52" i="1"/>
  <c r="AQ52" i="1"/>
  <c r="AS52" i="1"/>
  <c r="AQ82" i="1"/>
  <c r="AS82" i="1"/>
  <c r="AQ136" i="1"/>
  <c r="AS136" i="1"/>
  <c r="AQ137" i="1"/>
  <c r="AS137" i="1"/>
  <c r="AQ141" i="1"/>
  <c r="AS141" i="1"/>
  <c r="AQ147" i="1"/>
  <c r="AS147" i="1"/>
  <c r="AQ149" i="1"/>
  <c r="AS149" i="1"/>
  <c r="AQ167" i="1"/>
  <c r="AS167" i="1"/>
  <c r="BD15" i="1"/>
  <c r="BF15" i="1"/>
  <c r="BD18" i="1"/>
  <c r="BF18" i="1"/>
  <c r="BD31" i="1"/>
  <c r="BF31" i="1"/>
  <c r="BD33" i="1"/>
  <c r="BF33" i="1"/>
  <c r="BD34" i="1"/>
  <c r="BF34" i="1"/>
  <c r="BD121" i="1"/>
  <c r="BF121" i="1"/>
  <c r="BD123" i="1"/>
  <c r="BF123" i="1"/>
  <c r="BD139" i="1"/>
  <c r="BF139" i="1"/>
  <c r="BD180" i="1"/>
  <c r="BF180" i="1"/>
  <c r="BQ137" i="1"/>
  <c r="BS137" i="1"/>
  <c r="AQ71" i="1"/>
  <c r="AS71" i="1"/>
  <c r="BD116" i="1"/>
  <c r="BF116" i="1"/>
  <c r="AU151" i="1"/>
  <c r="AD147" i="1"/>
  <c r="AF147" i="1"/>
  <c r="AD167" i="1"/>
  <c r="AF167" i="1"/>
  <c r="AD171" i="1"/>
  <c r="AF171" i="1"/>
  <c r="AF38" i="1"/>
  <c r="AD123" i="1"/>
  <c r="AF123" i="1"/>
  <c r="AD124" i="1"/>
  <c r="AF124" i="1"/>
  <c r="AD125" i="1"/>
  <c r="AF125" i="1"/>
  <c r="AD126" i="1"/>
  <c r="AF126" i="1"/>
  <c r="AD128" i="1"/>
  <c r="AF128" i="1"/>
  <c r="AD133" i="1"/>
  <c r="AF133" i="1"/>
  <c r="AD134" i="1"/>
  <c r="AF134" i="1"/>
  <c r="AD135" i="1"/>
  <c r="AF135" i="1"/>
  <c r="AD137" i="1"/>
  <c r="AF137" i="1"/>
  <c r="AD138" i="1"/>
  <c r="AF138" i="1"/>
  <c r="AD139" i="1"/>
  <c r="AF139" i="1"/>
  <c r="AD142" i="1"/>
  <c r="AF142" i="1"/>
  <c r="AD143" i="1"/>
  <c r="AF143" i="1"/>
  <c r="AD148" i="1"/>
  <c r="AF148" i="1"/>
  <c r="AQ81" i="1"/>
  <c r="AS81" i="1"/>
  <c r="AQ113" i="1"/>
  <c r="AS113" i="1"/>
  <c r="AQ163" i="1"/>
  <c r="AS163" i="1"/>
  <c r="AQ173" i="1"/>
  <c r="AS173" i="1"/>
  <c r="AQ174" i="1"/>
  <c r="AS174" i="1"/>
  <c r="AQ175" i="1"/>
  <c r="AS175" i="1"/>
  <c r="BD23" i="1"/>
  <c r="BF23" i="1"/>
  <c r="BD51" i="1"/>
  <c r="BF51" i="1"/>
  <c r="BD84" i="1"/>
  <c r="BF84" i="1"/>
  <c r="BD122" i="1"/>
  <c r="BF122" i="1"/>
  <c r="BD130" i="1"/>
  <c r="BF130" i="1"/>
  <c r="BD133" i="1"/>
  <c r="BF133" i="1"/>
  <c r="BD134" i="1"/>
  <c r="BF134" i="1"/>
  <c r="BD144" i="1"/>
  <c r="BF144" i="1"/>
  <c r="BD145" i="1"/>
  <c r="BF145" i="1"/>
  <c r="BD146" i="1"/>
  <c r="BF146" i="1"/>
  <c r="BD147" i="1"/>
  <c r="BF147" i="1"/>
  <c r="BD179" i="1"/>
  <c r="BF179" i="1"/>
  <c r="BQ9" i="1"/>
  <c r="BS9" i="1"/>
  <c r="BQ41" i="1"/>
  <c r="BS41" i="1"/>
  <c r="BQ52" i="1"/>
  <c r="BS52" i="1"/>
  <c r="BQ55" i="1"/>
  <c r="BS55" i="1"/>
  <c r="BQ116" i="1"/>
  <c r="BS116" i="1"/>
  <c r="BQ121" i="1"/>
  <c r="BS121" i="1"/>
  <c r="BQ125" i="1"/>
  <c r="BS125" i="1"/>
  <c r="BQ129" i="1"/>
  <c r="BS129" i="1"/>
  <c r="BQ134" i="1"/>
  <c r="BS134" i="1"/>
  <c r="BQ146" i="1"/>
  <c r="BS146" i="1"/>
  <c r="AQ85" i="1"/>
  <c r="AS85" i="1"/>
  <c r="BQ88" i="1"/>
  <c r="BS88" i="1"/>
  <c r="BQ96" i="1"/>
  <c r="BS96" i="1"/>
  <c r="BQ97" i="1"/>
  <c r="BS97" i="1"/>
  <c r="BD63" i="1"/>
  <c r="BF63" i="1"/>
  <c r="BQ63" i="1"/>
  <c r="BS63" i="1"/>
  <c r="BD46" i="1"/>
  <c r="BF46" i="1"/>
  <c r="BD49" i="1"/>
  <c r="BF49" i="1"/>
  <c r="BD124" i="1"/>
  <c r="BF124" i="1"/>
  <c r="BD125" i="1"/>
  <c r="BF125" i="1"/>
  <c r="BD128" i="1"/>
  <c r="BF128" i="1"/>
  <c r="BD178" i="1"/>
  <c r="BF178" i="1"/>
  <c r="BQ18" i="1"/>
  <c r="BS18" i="1"/>
  <c r="BQ20" i="1"/>
  <c r="BS20" i="1"/>
  <c r="BQ25" i="1"/>
  <c r="BS25" i="1"/>
  <c r="BQ31" i="1"/>
  <c r="BS31" i="1"/>
  <c r="BQ34" i="1"/>
  <c r="BS34" i="1"/>
  <c r="BQ38" i="1"/>
  <c r="BS38" i="1"/>
  <c r="BQ40" i="1"/>
  <c r="BS40" i="1"/>
  <c r="BQ122" i="1"/>
  <c r="BS122" i="1"/>
  <c r="BQ131" i="1"/>
  <c r="BS131" i="1"/>
  <c r="BQ138" i="1"/>
  <c r="BS138" i="1"/>
  <c r="BD94" i="1"/>
  <c r="BF94" i="1"/>
  <c r="AF97" i="1"/>
  <c r="AF98" i="1"/>
  <c r="AF99" i="1"/>
  <c r="AF63" i="1"/>
  <c r="BQ56" i="1"/>
  <c r="BS56" i="1"/>
  <c r="BQ67" i="1"/>
  <c r="BS67" i="1"/>
  <c r="BQ73" i="1"/>
  <c r="BS73" i="1"/>
  <c r="BQ84" i="1"/>
  <c r="BS84" i="1"/>
  <c r="BQ127" i="1"/>
  <c r="BS127" i="1"/>
  <c r="BQ147" i="1"/>
  <c r="BS147" i="1"/>
  <c r="AF90" i="1"/>
  <c r="V187" i="1"/>
  <c r="AQ178" i="1"/>
  <c r="AS178" i="1"/>
  <c r="BD126" i="1"/>
  <c r="BF126" i="1"/>
  <c r="AV151" i="1"/>
  <c r="AZ151" i="1"/>
  <c r="AD113" i="1"/>
  <c r="AF113" i="1"/>
  <c r="I169" i="1"/>
  <c r="I181" i="1"/>
  <c r="AD155" i="1"/>
  <c r="AF155" i="1"/>
  <c r="AD172" i="1"/>
  <c r="AF172" i="1"/>
  <c r="AD180" i="1"/>
  <c r="AF180" i="1"/>
  <c r="AQ18" i="1"/>
  <c r="AS18" i="1"/>
  <c r="AF68" i="1"/>
  <c r="AF15" i="1"/>
  <c r="X187" i="1"/>
  <c r="BD52" i="1"/>
  <c r="BF52" i="1"/>
  <c r="AX151" i="1"/>
  <c r="BQ13" i="1"/>
  <c r="BS13" i="1"/>
  <c r="BQ169" i="1"/>
  <c r="BS169" i="1"/>
  <c r="AU181" i="1"/>
  <c r="AQ177" i="1"/>
  <c r="AS177" i="1"/>
  <c r="AD161" i="1"/>
  <c r="AF161" i="1"/>
  <c r="AD149" i="1"/>
  <c r="AF149" i="1"/>
  <c r="AD130" i="1"/>
  <c r="AF130" i="1"/>
  <c r="AD146" i="1"/>
  <c r="AF146" i="1"/>
  <c r="AD170" i="1"/>
  <c r="AF170" i="1"/>
  <c r="AD178" i="1"/>
  <c r="AF178" i="1"/>
  <c r="AD131" i="1"/>
  <c r="AF131" i="1"/>
  <c r="BD135" i="1"/>
  <c r="AD129" i="1"/>
  <c r="AF129" i="1"/>
  <c r="AD144" i="1"/>
  <c r="AF144" i="1"/>
  <c r="AF74" i="1"/>
  <c r="BQ80" i="1"/>
  <c r="BS80" i="1"/>
  <c r="BQ142" i="1"/>
  <c r="BS142" i="1"/>
  <c r="BJ187" i="1"/>
  <c r="H151" i="1"/>
  <c r="AF95" i="1"/>
  <c r="AD127" i="1"/>
  <c r="AF127" i="1"/>
  <c r="AN187" i="1"/>
  <c r="BN187" i="1"/>
  <c r="BQ112" i="1"/>
  <c r="BS112" i="1"/>
  <c r="BD112" i="1"/>
  <c r="BF112" i="1"/>
  <c r="AQ112" i="1"/>
  <c r="BQ98" i="1"/>
  <c r="BS98" i="1"/>
  <c r="AF20" i="1"/>
  <c r="AD145" i="1"/>
  <c r="AF145" i="1"/>
  <c r="AD179" i="1"/>
  <c r="AF179" i="1"/>
  <c r="AQ25" i="1"/>
  <c r="AS25" i="1"/>
  <c r="AQ62" i="1"/>
  <c r="AS62" i="1"/>
  <c r="BD32" i="1"/>
  <c r="BF32" i="1"/>
  <c r="BD36" i="1"/>
  <c r="BF36" i="1"/>
  <c r="BD72" i="1"/>
  <c r="BF72" i="1"/>
  <c r="BD83" i="1"/>
  <c r="BF83" i="1"/>
  <c r="BD120" i="1"/>
  <c r="BF120" i="1"/>
  <c r="BD131" i="1"/>
  <c r="BF131" i="1"/>
  <c r="BD136" i="1"/>
  <c r="BF136" i="1"/>
  <c r="BD149" i="1"/>
  <c r="BF149" i="1"/>
  <c r="AY151" i="1"/>
  <c r="BD163" i="1"/>
  <c r="BF163" i="1"/>
  <c r="BD175" i="1"/>
  <c r="BF175" i="1"/>
  <c r="BQ14" i="1"/>
  <c r="BS14" i="1"/>
  <c r="BQ16" i="1"/>
  <c r="BS16" i="1"/>
  <c r="BQ74" i="1"/>
  <c r="BS74" i="1"/>
  <c r="BI151" i="1"/>
  <c r="BQ118" i="1"/>
  <c r="BS118" i="1"/>
  <c r="BP151" i="1"/>
  <c r="Z187" i="1"/>
  <c r="AQ164" i="1"/>
  <c r="AS164" i="1"/>
  <c r="AJ187" i="1"/>
  <c r="AQ205" i="1"/>
  <c r="AS205" i="1"/>
  <c r="BD141" i="1"/>
  <c r="BF141" i="1"/>
  <c r="BD157" i="1"/>
  <c r="BF157" i="1"/>
  <c r="BQ126" i="1"/>
  <c r="BS126" i="1"/>
  <c r="BH187" i="1"/>
  <c r="BP187" i="1"/>
  <c r="BQ159" i="1"/>
  <c r="BS159" i="1"/>
  <c r="BQ173" i="1"/>
  <c r="BS173" i="1"/>
  <c r="BQ178" i="1"/>
  <c r="BS178" i="1"/>
  <c r="AB187" i="1"/>
  <c r="AQ150" i="1"/>
  <c r="AS150" i="1"/>
  <c r="AK187" i="1"/>
  <c r="BB181" i="1"/>
  <c r="BJ151" i="1"/>
  <c r="BK187" i="1"/>
  <c r="BQ99" i="1"/>
  <c r="BS99" i="1"/>
  <c r="AQ179" i="1"/>
  <c r="AS179" i="1"/>
  <c r="AQ180" i="1"/>
  <c r="AS180" i="1"/>
  <c r="BB151" i="1"/>
  <c r="AY181" i="1"/>
  <c r="AY187" i="1"/>
  <c r="BQ150" i="1"/>
  <c r="BS150" i="1"/>
  <c r="BQ179" i="1"/>
  <c r="BS179" i="1"/>
  <c r="BL187" i="1"/>
  <c r="BL151" i="1"/>
  <c r="BI187" i="1"/>
  <c r="BQ180" i="1"/>
  <c r="BS180" i="1"/>
  <c r="AQ99" i="1"/>
  <c r="AS99" i="1"/>
  <c r="BD99" i="1"/>
  <c r="AO187" i="1"/>
  <c r="BD177" i="1"/>
  <c r="J187" i="1"/>
  <c r="AI187" i="1"/>
  <c r="AD150" i="1"/>
  <c r="BQ149" i="1"/>
  <c r="AM187" i="1"/>
  <c r="DU151" i="1"/>
  <c r="CU151" i="1"/>
  <c r="CE181" i="1"/>
  <c r="CG181" i="1"/>
  <c r="CG154" i="1"/>
  <c r="CE151" i="1"/>
  <c r="CG161" i="1"/>
  <c r="CE187" i="1"/>
  <c r="CG187" i="1"/>
  <c r="Y187" i="1"/>
  <c r="BD151" i="1"/>
  <c r="BQ181" i="1"/>
  <c r="BS181" i="1"/>
  <c r="AQ181" i="1"/>
  <c r="AS181" i="1"/>
  <c r="AD181" i="1"/>
  <c r="AF181" i="1"/>
  <c r="BF135" i="1"/>
  <c r="BF99" i="1"/>
  <c r="AQ151" i="1"/>
  <c r="AS112" i="1"/>
  <c r="AD187" i="1"/>
  <c r="AF150" i="1"/>
  <c r="AD151" i="1"/>
  <c r="BF177" i="1"/>
  <c r="BS149" i="1"/>
  <c r="CG151" i="1"/>
  <c r="AF151" i="1"/>
  <c r="BF151" i="1"/>
  <c r="AS151" i="1"/>
  <c r="AF62" i="1"/>
  <c r="AQ187" i="1"/>
  <c r="BQ187" i="1"/>
  <c r="EV83" i="1"/>
  <c r="CG83" i="1"/>
  <c r="CU83" i="1"/>
  <c r="AS83" i="1"/>
  <c r="C12" i="3"/>
  <c r="DF83" i="1"/>
  <c r="DH83" i="1"/>
  <c r="AF83" i="1"/>
  <c r="G108" i="1"/>
  <c r="G189" i="1"/>
  <c r="AF9" i="1"/>
  <c r="CJ9" i="1"/>
  <c r="CS9" i="1"/>
  <c r="CU9" i="1"/>
  <c r="I9" i="1"/>
  <c r="CP187" i="1"/>
  <c r="AX108" i="1"/>
  <c r="BB108" i="1"/>
  <c r="BB189" i="1"/>
  <c r="CK108" i="1"/>
  <c r="D5" i="3"/>
  <c r="DP108" i="1"/>
  <c r="DP189" i="1"/>
  <c r="E40" i="3"/>
  <c r="BD181" i="1"/>
  <c r="BF181" i="1"/>
  <c r="DR187" i="1"/>
  <c r="DS171" i="1"/>
  <c r="BB187" i="1"/>
  <c r="AX187" i="1"/>
  <c r="E37" i="3"/>
  <c r="DP187" i="1"/>
  <c r="E38" i="3"/>
  <c r="DJ187" i="1"/>
  <c r="E32" i="3"/>
  <c r="BD187" i="1"/>
  <c r="AU187" i="1"/>
  <c r="DK187" i="1"/>
  <c r="DM187" i="1"/>
  <c r="DL187" i="1"/>
  <c r="AW181" i="1"/>
  <c r="AW187" i="1"/>
  <c r="E39" i="3"/>
  <c r="DO187" i="1"/>
  <c r="BA187" i="1"/>
  <c r="AF29" i="1"/>
  <c r="X108" i="1"/>
  <c r="X189" i="1"/>
  <c r="AB108" i="1"/>
  <c r="AB189" i="1"/>
  <c r="CM108" i="1"/>
  <c r="D7" i="3"/>
  <c r="CQ108" i="1"/>
  <c r="CQ187" i="1"/>
  <c r="CS29" i="1"/>
  <c r="CU29" i="1"/>
  <c r="AA108" i="1"/>
  <c r="AA189" i="1"/>
  <c r="CO108" i="1"/>
  <c r="CO187" i="1"/>
  <c r="Z108" i="1"/>
  <c r="Z189" i="1"/>
  <c r="CN108" i="1"/>
  <c r="CN189" i="1"/>
  <c r="CR108" i="1"/>
  <c r="CR187" i="1"/>
  <c r="F11" i="3"/>
  <c r="ER189" i="1"/>
  <c r="F6" i="3"/>
  <c r="EK108" i="1"/>
  <c r="EK189" i="1"/>
  <c r="CC189" i="1"/>
  <c r="BZ108" i="1"/>
  <c r="BZ189" i="1"/>
  <c r="CD108" i="1"/>
  <c r="CU85" i="1"/>
  <c r="G187" i="1"/>
  <c r="AF187" i="1"/>
  <c r="V108" i="1"/>
  <c r="V189" i="1"/>
  <c r="CD189" i="1"/>
  <c r="BW108" i="1"/>
  <c r="CA108" i="1"/>
  <c r="CA189" i="1"/>
  <c r="F7" i="3"/>
  <c r="BV108" i="1"/>
  <c r="CU84" i="1"/>
  <c r="E10" i="3"/>
  <c r="ES189" i="1"/>
  <c r="F12" i="3"/>
  <c r="CB189" i="1"/>
  <c r="F5" i="3"/>
  <c r="EL189" i="1"/>
  <c r="EQ189" i="1"/>
  <c r="F10" i="3"/>
  <c r="ET108" i="1"/>
  <c r="EV22" i="1"/>
  <c r="BX189" i="1"/>
  <c r="F9" i="3"/>
  <c r="EP189" i="1"/>
  <c r="EO189" i="1"/>
  <c r="CE22" i="1"/>
  <c r="D8" i="3"/>
  <c r="CK189" i="1"/>
  <c r="CQ189" i="1"/>
  <c r="CK187" i="1"/>
  <c r="CM189" i="1"/>
  <c r="CM187" i="1"/>
  <c r="D11" i="3"/>
  <c r="U108" i="1"/>
  <c r="U189" i="1"/>
  <c r="CJ108" i="1"/>
  <c r="CJ189" i="1"/>
  <c r="AU9" i="1"/>
  <c r="H108" i="1"/>
  <c r="H187" i="1"/>
  <c r="BF187" i="1"/>
  <c r="DU171" i="1"/>
  <c r="DS181" i="1"/>
  <c r="DS187" i="1"/>
  <c r="DU187" i="1"/>
  <c r="E42" i="3"/>
  <c r="CO189" i="1"/>
  <c r="F4" i="3"/>
  <c r="BV189" i="1"/>
  <c r="BW189" i="1"/>
  <c r="CG22" i="1"/>
  <c r="CE108" i="1"/>
  <c r="EV108" i="1"/>
  <c r="ET189" i="1"/>
  <c r="EV189" i="1"/>
  <c r="F14" i="3"/>
  <c r="F44" i="3"/>
  <c r="AU108" i="1"/>
  <c r="AU189" i="1"/>
  <c r="BD9" i="1"/>
  <c r="D4" i="3"/>
  <c r="DS9" i="1"/>
  <c r="DU181" i="1"/>
  <c r="CE189" i="1"/>
  <c r="CG189" i="1"/>
  <c r="CG108" i="1"/>
  <c r="DU9" i="1"/>
  <c r="BF9" i="1"/>
  <c r="BH151" i="1"/>
  <c r="C7" i="3"/>
  <c r="CZ189" i="1"/>
  <c r="C8" i="3"/>
  <c r="DA187" i="1"/>
  <c r="F187" i="1"/>
  <c r="AS187" i="1"/>
  <c r="DF98" i="1"/>
  <c r="DH98" i="1"/>
  <c r="DE187" i="1"/>
  <c r="DD108" i="1"/>
  <c r="DD187" i="1"/>
  <c r="AK189" i="1"/>
  <c r="CY189" i="1"/>
  <c r="C6" i="3"/>
  <c r="CY187" i="1"/>
  <c r="AN189" i="1"/>
  <c r="AJ108" i="1"/>
  <c r="CW189" i="1"/>
  <c r="DC108" i="1"/>
  <c r="DF97" i="1"/>
  <c r="DH97" i="1"/>
  <c r="CZ187" i="1"/>
  <c r="DF108" i="1"/>
  <c r="DH64" i="1"/>
  <c r="AS64" i="1"/>
  <c r="AQ108" i="1"/>
  <c r="AL189" i="1"/>
  <c r="DB189" i="1"/>
  <c r="DB187" i="1"/>
  <c r="C9" i="3"/>
  <c r="AM189" i="1"/>
  <c r="DC187" i="1"/>
  <c r="C10" i="3"/>
  <c r="DC189" i="1"/>
  <c r="AP189" i="1"/>
  <c r="AO189" i="1"/>
  <c r="AI189" i="1"/>
  <c r="AH108" i="1"/>
  <c r="CW187" i="1"/>
  <c r="CX189" i="1"/>
  <c r="DA189" i="1"/>
  <c r="BH108" i="1"/>
  <c r="BQ86" i="1"/>
  <c r="BS86" i="1"/>
  <c r="EF86" i="1"/>
  <c r="EH86" i="1"/>
  <c r="BN108" i="1"/>
  <c r="EF83" i="1"/>
  <c r="EH83" i="1"/>
  <c r="BP189" i="1"/>
  <c r="BM108" i="1"/>
  <c r="BS62" i="1"/>
  <c r="EF62" i="1"/>
  <c r="E108" i="1"/>
  <c r="E189" i="1"/>
  <c r="I62" i="1"/>
  <c r="BQ115" i="1"/>
  <c r="EH115" i="1"/>
  <c r="DD189" i="1"/>
  <c r="C11" i="3"/>
  <c r="C14" i="3"/>
  <c r="C44" i="3"/>
  <c r="AJ189" i="1"/>
  <c r="AH189" i="1"/>
  <c r="AQ189" i="1"/>
  <c r="AS189" i="1"/>
  <c r="AS108" i="1"/>
  <c r="DF189" i="1"/>
  <c r="DH189" i="1"/>
  <c r="DH108" i="1"/>
  <c r="DF187" i="1"/>
  <c r="DH187" i="1"/>
  <c r="EH62" i="1"/>
  <c r="BS115" i="1"/>
  <c r="AW189" i="1"/>
  <c r="AY189" i="1"/>
  <c r="BC189" i="1"/>
  <c r="DL189" i="1"/>
  <c r="DK189" i="1"/>
  <c r="DO108" i="1"/>
  <c r="E9" i="3"/>
  <c r="BD108" i="1"/>
  <c r="DM108" i="1"/>
  <c r="E7" i="3"/>
  <c r="DQ108" i="1"/>
  <c r="Y189" i="1"/>
  <c r="AC189" i="1"/>
  <c r="CU82" i="1"/>
  <c r="CS108" i="1"/>
  <c r="AD189" i="1"/>
  <c r="AF189" i="1"/>
  <c r="AF108" i="1"/>
  <c r="W189" i="1"/>
  <c r="D6" i="3"/>
  <c r="D9" i="3"/>
  <c r="D10" i="3"/>
  <c r="D12" i="3"/>
  <c r="D14" i="3"/>
  <c r="D44" i="3"/>
  <c r="CL189" i="1"/>
  <c r="CL187" i="1"/>
  <c r="CR189" i="1"/>
  <c r="CJ187" i="1"/>
  <c r="CN187" i="1"/>
  <c r="AF82" i="1"/>
  <c r="BN151" i="1"/>
  <c r="BO151" i="1"/>
  <c r="BQ143" i="1"/>
  <c r="DW189" i="1"/>
  <c r="EH143" i="1"/>
  <c r="EF151" i="1"/>
  <c r="EH151" i="1"/>
  <c r="BS143" i="1"/>
  <c r="BQ151" i="1"/>
  <c r="BS151" i="1"/>
  <c r="BN189" i="1"/>
  <c r="BJ189" i="1"/>
  <c r="BM189" i="1"/>
  <c r="BH189" i="1"/>
  <c r="DZ189" i="1"/>
  <c r="EB189" i="1"/>
  <c r="E187" i="1"/>
  <c r="BS187" i="1"/>
  <c r="EF91" i="1"/>
  <c r="BQ108" i="1"/>
  <c r="BS108" i="1"/>
  <c r="BI189" i="1"/>
  <c r="EF108" i="1"/>
  <c r="EH91" i="1"/>
  <c r="EA189" i="1"/>
  <c r="EE189" i="1"/>
  <c r="BK189" i="1"/>
  <c r="BO189" i="1"/>
  <c r="DY189" i="1"/>
  <c r="EC189" i="1"/>
  <c r="BL189" i="1"/>
  <c r="I108" i="1"/>
  <c r="I189" i="1"/>
  <c r="DO189" i="1"/>
  <c r="AV189" i="1"/>
  <c r="AZ189" i="1"/>
  <c r="DQ189" i="1"/>
  <c r="E11" i="3"/>
  <c r="BF108" i="1"/>
  <c r="BD189" i="1"/>
  <c r="DJ189" i="1"/>
  <c r="E4" i="3"/>
  <c r="AX189" i="1"/>
  <c r="DS22" i="1"/>
  <c r="H189" i="1"/>
  <c r="BF22" i="1"/>
  <c r="BA189" i="1"/>
  <c r="E8" i="3"/>
  <c r="DR189" i="1"/>
  <c r="DM189" i="1"/>
  <c r="CS189" i="1"/>
  <c r="CU189" i="1"/>
  <c r="CU108" i="1"/>
  <c r="CS187" i="1"/>
  <c r="CU187" i="1"/>
  <c r="ED189" i="1"/>
  <c r="DX189" i="1"/>
  <c r="BQ189" i="1"/>
  <c r="BS189" i="1"/>
  <c r="I187" i="1"/>
  <c r="EF189" i="1"/>
  <c r="EH189" i="1"/>
  <c r="EH108" i="1"/>
  <c r="DS108" i="1"/>
  <c r="DU22" i="1"/>
  <c r="E14" i="3"/>
  <c r="E44" i="3"/>
  <c r="BF189" i="1"/>
  <c r="DU108" i="1"/>
  <c r="DS189" i="1"/>
  <c r="DU189" i="1"/>
</calcChain>
</file>

<file path=xl/sharedStrings.xml><?xml version="1.0" encoding="utf-8"?>
<sst xmlns="http://schemas.openxmlformats.org/spreadsheetml/2006/main" count="3002" uniqueCount="451">
  <si>
    <t>Sponsor</t>
  </si>
  <si>
    <t>Item from Council</t>
  </si>
  <si>
    <t>General Fund</t>
  </si>
  <si>
    <t>Other Funds</t>
  </si>
  <si>
    <t>FTEs</t>
  </si>
  <si>
    <t>1.1</t>
  </si>
  <si>
    <t>1.2</t>
  </si>
  <si>
    <t>1.3</t>
  </si>
  <si>
    <t>1.4</t>
  </si>
  <si>
    <t>1.5</t>
  </si>
  <si>
    <t>1.6</t>
  </si>
  <si>
    <t>1.7</t>
  </si>
  <si>
    <t>1.10</t>
  </si>
  <si>
    <t>1.13</t>
  </si>
  <si>
    <t>1.17</t>
  </si>
  <si>
    <t>1.18</t>
  </si>
  <si>
    <t>1.19</t>
  </si>
  <si>
    <t>1.20</t>
  </si>
  <si>
    <t>2.1</t>
  </si>
  <si>
    <t>2.2</t>
  </si>
  <si>
    <t>2.3</t>
  </si>
  <si>
    <t>2.4</t>
  </si>
  <si>
    <t>2.5</t>
  </si>
  <si>
    <t>3.1</t>
  </si>
  <si>
    <t>Item #</t>
  </si>
  <si>
    <t>IFC 20141016035</t>
  </si>
  <si>
    <t>IFC 20150226036</t>
  </si>
  <si>
    <t>IFC 20141211114</t>
  </si>
  <si>
    <t>1.11</t>
  </si>
  <si>
    <t>1.12</t>
  </si>
  <si>
    <t>1.14</t>
  </si>
  <si>
    <t>1.15</t>
  </si>
  <si>
    <t>1.16</t>
  </si>
  <si>
    <t>Cosponsor 1</t>
  </si>
  <si>
    <t>Cosponsor 2</t>
  </si>
  <si>
    <t>Cosponsor 3</t>
  </si>
  <si>
    <t>Increase tax exemption for seniors over 65 and disabled</t>
  </si>
  <si>
    <t>Funding to advance progress for establishing a sobriety center</t>
  </si>
  <si>
    <t>IFC 20140410031</t>
  </si>
  <si>
    <t>IFC 20150618084</t>
  </si>
  <si>
    <t>Tovo</t>
  </si>
  <si>
    <t>Date Added</t>
  </si>
  <si>
    <t>n/a</t>
  </si>
  <si>
    <t>Concept Menu for the FY 2015-16 Proposed Budget</t>
  </si>
  <si>
    <t>1. Budget Increases</t>
  </si>
  <si>
    <t>Total Budget Increases</t>
  </si>
  <si>
    <t>2. Budget Reductions</t>
  </si>
  <si>
    <t>Total Budget Reductions</t>
  </si>
  <si>
    <t>3. Changes in Revenue</t>
  </si>
  <si>
    <t>Total Changes in Revenue</t>
  </si>
  <si>
    <t>Net Impact</t>
  </si>
  <si>
    <t>Zimmerman</t>
  </si>
  <si>
    <t>Cut Chapter 380 corporate subsidies by 50%</t>
  </si>
  <si>
    <t>OneTime Funds</t>
  </si>
  <si>
    <t>Adler</t>
  </si>
  <si>
    <t>3.10</t>
  </si>
  <si>
    <t>3.11</t>
  </si>
  <si>
    <t>3.12</t>
  </si>
  <si>
    <t>3.13</t>
  </si>
  <si>
    <t>2.6</t>
  </si>
  <si>
    <t>2.7</t>
  </si>
  <si>
    <t>2.8</t>
  </si>
  <si>
    <t>2.9</t>
  </si>
  <si>
    <t>2.10</t>
  </si>
  <si>
    <t>2.11</t>
  </si>
  <si>
    <t>2.12</t>
  </si>
  <si>
    <t>Houston</t>
  </si>
  <si>
    <t>Reinstate Temporary Food Permit fees to FY15 Approved level</t>
  </si>
  <si>
    <t>Implement part of the Colony Park master plan</t>
  </si>
  <si>
    <t>Support Charles 'Nook' Byrd's 'Jump on It Teen Night' activities</t>
  </si>
  <si>
    <t>CIP</t>
  </si>
  <si>
    <t>Kitchen</t>
  </si>
  <si>
    <t>1.8</t>
  </si>
  <si>
    <t>1.9</t>
  </si>
  <si>
    <t>1.21</t>
  </si>
  <si>
    <t>Garza</t>
  </si>
  <si>
    <t>Staff Recommended Amendments for FY 2015-16 Proposed Budget</t>
  </si>
  <si>
    <t>Description</t>
  </si>
  <si>
    <t>Adjust sales tax revenue based on most recent receipts</t>
  </si>
  <si>
    <t>Switch funding of Emergency Reserve Fund from BSRF</t>
  </si>
  <si>
    <t>Decrease APD retirement contribution from 21.63% to 21.313% per actuary</t>
  </si>
  <si>
    <t>Funding available as a result of staff-recommended amendments</t>
  </si>
  <si>
    <t>Expenditures Greater (Less) than Revenue</t>
  </si>
  <si>
    <t>1.22</t>
  </si>
  <si>
    <t>1.23</t>
  </si>
  <si>
    <t>1.26</t>
  </si>
  <si>
    <t>Support HHS Committee's recommendation to fund public health programs aimed at decreasing health inequities</t>
  </si>
  <si>
    <t>Establish new living wage of $13.03/hour for temporary employees</t>
  </si>
  <si>
    <t>Fully fund African American Resource Advisory Commission recommendation 20140430-004 to develop programs to improve quality of life of African Americans in Austin--Arts, Culture &amp; Entertainment</t>
  </si>
  <si>
    <t>Fully fund African American Resource Advisory Commission recommendation 20140430-004 to develop programs to improve quality of life of African Americans in Austin--Business &amp; Economic Development</t>
  </si>
  <si>
    <t>Fully fund African American Resource Advisory Commission recommendation 20140430-004 to develop programs to improve quality of life of African Americans in Austin--Employment &amp; Education</t>
  </si>
  <si>
    <t>Fully fund African American Resource Advisory Commission recommendation 20140430-004 to develop programs to improve quality of life of African Americans in Austin--Health</t>
  </si>
  <si>
    <t>Fully fund African American Resource Advisory Commission recommendation 20140430-004 to develop programs to improve quality of life of African Americans in Austin--Neighborhood Sustainability</t>
  </si>
  <si>
    <t>Fully fund African American Resource Advisory Commission recommendation 20140430-004 to develop programs to improve quality of life of African Americans in Austin--Police &amp; Safety</t>
  </si>
  <si>
    <t>Fund the preservation of the African American Cultural Heritage District &amp; the African American Quality of Life Initiative per African American Resource Advisory Commission recommendation 20131118-002</t>
  </si>
  <si>
    <t>Fund the ACVB for African American Cultural Heritage District</t>
  </si>
  <si>
    <t>Increase funding for African American Youth Harvest Foundation  per African American Resource Advisory Commission recommendation 20130605-005</t>
  </si>
  <si>
    <t>Provide funding for Minorities for Equality in Employment, Education, Liberty, and Justice, Inc. per African American Resource Advisory Commission recommendation 20130807-007</t>
  </si>
  <si>
    <t>Convert EMS to a 42 hour work week</t>
  </si>
  <si>
    <t>Delay implementation of the civilian market analysis 1 month as documented in Council Budget Question 158</t>
  </si>
  <si>
    <t>Implement a 1.5%/1.5% structured pay increase in lieu of a flat 3%  as documented in Council Budget Question 156</t>
  </si>
  <si>
    <t>Increase Development Services fee to 100% of cost of service as documented in Council Budget Question 97</t>
  </si>
  <si>
    <t>1.28</t>
  </si>
  <si>
    <t>1.30</t>
  </si>
  <si>
    <t>1.32</t>
  </si>
  <si>
    <t>Gallo</t>
  </si>
  <si>
    <t>Troxclair</t>
  </si>
  <si>
    <t>Increase Senior Homestead Flat Exemption to levels comparable to 2005 property valuations</t>
  </si>
  <si>
    <t>2.19</t>
  </si>
  <si>
    <t>Increase funding for 2 FTEs and $30,000 for the Music Office to respond to the Austin Music Census</t>
  </si>
  <si>
    <t>Remove funding for Chambers of Commerce from the Economic Development Department</t>
  </si>
  <si>
    <t>Remove funding for Downtown Austin Alliance from the Convention Center and Austin Water</t>
  </si>
  <si>
    <t>For non-sworn fulltime employees, convert the existing Service Incentive Pay into a Merit Bonus Pay program and cap the Merit Bonus Pay at 1% of total base wages</t>
  </si>
  <si>
    <t>Maintain 12% savings in the Budget Stablization Reserve Funds and apply excess savings to lower tax rate (to be calculated after receipt of certified tax roll). Related to 2.13</t>
  </si>
  <si>
    <t>Eliminate Austin Energy, Austin Water and Austin Resource Recovery support for the Economic Development Department and lower utility bills. Related to 2.14</t>
  </si>
  <si>
    <t>Do not increase any fees for Austin Resource Recovery from FY15 amounts</t>
  </si>
  <si>
    <t>3.16</t>
  </si>
  <si>
    <t>3.17</t>
  </si>
  <si>
    <t>Limit Austin Water transfer to General Fund to same level as last fiscal year. Related to 3.12</t>
  </si>
  <si>
    <t>Limit Austin Water transfer to General Fund to same level as last fiscal year. Related to 2.19</t>
  </si>
  <si>
    <t>Reduce budget for residential and commercial solar rebate programs in accordance with decrease in incentive amount</t>
  </si>
  <si>
    <t>2.31</t>
  </si>
  <si>
    <t>2.33</t>
  </si>
  <si>
    <t>Decrease budget for the Austin New Years Eve Event as recommended by Economic Department in the Potential Service Reductions and Revenue Enhancements Report</t>
  </si>
  <si>
    <t>Lower all utility bills and fees to lower the bill of the average Austin bill-payer, including Austin Energy, Austin Water, Austin Resource Recovery, Drainage Fee, Transportation User Fee, Clean Community Fee, &amp; Community Benefit Charge to the same bill or lower than they paid last year</t>
  </si>
  <si>
    <t>Pool</t>
  </si>
  <si>
    <t>Maintain funding for Austin-San Antonio Corridor Membership at FY15 amount</t>
  </si>
  <si>
    <t>Provide funding to rent space and staff the Shady Hollow Fire Station</t>
  </si>
  <si>
    <t>Remove funding of $95,000 for an executive director for the Zilker Botanical Gardens Conservancy</t>
  </si>
  <si>
    <t>Remove funding in the Fire Department for the Lieutenant position to replace the position assigned to the FBI’s Joint Terrorism Task Force</t>
  </si>
  <si>
    <t>Renteria</t>
  </si>
  <si>
    <t>Add additional staff for the Dove Springs Recreation Center</t>
  </si>
  <si>
    <t>Eliminate Austin Energy support for community events related to CBQ 173</t>
  </si>
  <si>
    <t>Reduce Austin Energy general marketing budget related to CBQ 173</t>
  </si>
  <si>
    <t>Casar</t>
  </si>
  <si>
    <t>Enroll Customer Assistance Program Waiting List</t>
  </si>
  <si>
    <t>Reduce employer pension contribution from 18% to 15% for Employee Retirement System</t>
  </si>
  <si>
    <t>1.08</t>
  </si>
  <si>
    <t>3.01</t>
  </si>
  <si>
    <t>Implement a tiered pay increase in lieu of a flat 3% related to CBQ 206</t>
  </si>
  <si>
    <t>Provide funding for marketing for Austin Dia de los Muertos</t>
  </si>
  <si>
    <t>Funding for outreach, education, and enrollment services for the increased enrollment of the City’s uninsured population</t>
  </si>
  <si>
    <t>Funding for the increased support of the Rundberg community’s efforts to minimize health issues</t>
  </si>
  <si>
    <t>Provide funding to update the City of Austin’s website to be completely bilingual and mobile optimized</t>
  </si>
  <si>
    <t>Include in contracts with non-profits and businesses summer jobs/paid internship placement for youth and target low-income youth for professional and career-oriented employment</t>
  </si>
  <si>
    <t>Create a Hispanic/Latino Economic Development Corporation</t>
  </si>
  <si>
    <t>Provide funding for libraries and neighborhood centers in low-income neighborhoods, as identified by the City demographer, to include technology equipment and training</t>
  </si>
  <si>
    <t>Create a City of Austin Diversity Office</t>
  </si>
  <si>
    <t>Include an Advisory Commission to the joint committee of the City of Austin, the AISD Board of Trustees, and the Travis County Commissioners Court</t>
  </si>
  <si>
    <t>Create an Office of Equity as the City Manager believes such a concept would be best executed</t>
  </si>
  <si>
    <t>Purchase and use body cameras on APD officers</t>
  </si>
  <si>
    <t>Project the remaining three months of FY 14-15 at 6% sales growth for determining the balance of the Budget Stabilization Reserve Fund</t>
  </si>
  <si>
    <t>ALTERNATIVE: Project the remaining three months of FY 14-15 at 7% sales growth for determining the balance of the Budget Stabilization Reserve Fund</t>
  </si>
  <si>
    <t>Implement local park teams’ site plans in 78744 and 78745</t>
  </si>
  <si>
    <t>1.55</t>
  </si>
  <si>
    <t>1.64</t>
  </si>
  <si>
    <t>Fund internship opportunities at the Aviation Department for underserved high school students over 14</t>
  </si>
  <si>
    <t>Fund internship opportunities at the Convention Center for underserved high school students over 14</t>
  </si>
  <si>
    <t>Increase in the Library’s materials expenditures</t>
  </si>
  <si>
    <t>Increase budget for EMS Community Health Paramedic Program sufficient to provide services to additional EMS patients and achieve greater savings</t>
  </si>
  <si>
    <t>Continue programming and services during closure of Southeast Branch Library</t>
  </si>
  <si>
    <t>Expand the Summer Playgrounds Program to 20 parks in underserved areas</t>
  </si>
  <si>
    <t>Add $350,000 for additional funds for Capital IDEA for workforce development programs targeting living wage jobs</t>
  </si>
  <si>
    <t>Continue funding for a feasibility study and add funding for programming for the Serie Project</t>
  </si>
  <si>
    <t>Add a Community Outreach Specialist for the ESB-MACC</t>
  </si>
  <si>
    <t>Create a Hispanic/Latino Leadership Program at the ESB-MACC</t>
  </si>
  <si>
    <t>Create a Latino Chronic Care Initiative in HHSD</t>
  </si>
  <si>
    <t>Add one-time funding for master planning and phase one improvements for the Georgian Acres Neighborhood Park</t>
  </si>
  <si>
    <t>Maintain 12% savings in the Budget Stablization Reserve Funds and apply excess savings to lower tax rate. Related to 3.07</t>
  </si>
  <si>
    <t>Limit additional proposed positions for Austin Resource Recovery to 2 positions</t>
  </si>
  <si>
    <t>Limit additional proposed police positions to 53</t>
  </si>
  <si>
    <t>Transfer 2% of the Convention Center revenue to the General Fund to lower the tax rate.</t>
  </si>
  <si>
    <t>1.65</t>
  </si>
  <si>
    <t>1.66</t>
  </si>
  <si>
    <t>1.67</t>
  </si>
  <si>
    <t>1.68</t>
  </si>
  <si>
    <t>1.69</t>
  </si>
  <si>
    <t>2.35</t>
  </si>
  <si>
    <t>2.36</t>
  </si>
  <si>
    <t>2.37</t>
  </si>
  <si>
    <t>Annual increase to existing social service contracts and annual increase for HHSD program operating budget</t>
  </si>
  <si>
    <t>Add funding for traffic safety improvements at Austin’s five most dangerous intersections in terms of bodily injury, listed separately in order of magnitude</t>
  </si>
  <si>
    <t>Adjust the Austin Energy Tariff to include Housing and Urban Development Veteran’s Administration Supportive Housing to the list of programs whose participants are eligible for a discount under the Customer Assistance program</t>
  </si>
  <si>
    <t>Increase funding for Austin Energy Customer Assistance programs by $500,000</t>
  </si>
  <si>
    <t>Remove the $3,800,000 included in the FY 2015-16 Capital Budget spending plan for the proposed new Combined Cycle unit</t>
  </si>
  <si>
    <t>Fund improvements for Disctrict 6 parks</t>
  </si>
  <si>
    <t>Reduce by 20% the General Fund and Support Services budget for travel, training, mileage reimbursement, printing, binding, food and beverage, subscriptions, memberships, hardware, software, minor equipment and supplies as reported in Council Budget Question 81</t>
  </si>
  <si>
    <t>AISD: Continue funding of Parent Support Specialist</t>
  </si>
  <si>
    <t>AISD: Continue and enhance funding of Prime Time Afterschool programs</t>
  </si>
  <si>
    <t>Decrease transfer to Economic Incentive Reserve Fund due to reductions in property tax rate from .4814 to .4598</t>
  </si>
  <si>
    <t>Equalize funding for the chambers of commerce at $225,000 per chamber</t>
  </si>
  <si>
    <t>Limit additional APD sworn FTEs to 41 new positions, to be hired no earlier than January using existing cadet vacancy funding for training, with sufficient focus on prioritizing improving traffic safety.  Defer funding of these positions until next fiscal year after they are trained.  Cut capital costs associated with unfilled positions, including vehicles, etc</t>
  </si>
  <si>
    <t>Fund a third-party nonprofit organization by expanding an existing contract or through a new contract to provide outreach for the purpose of educating and advising tenants about their rights relating to substandard building conditions that imperil the health and safety of residents</t>
  </si>
  <si>
    <t>Adopt full-cost recovery policies to recover the enforcement costs imposed by Repeat Offender Properties (ref. Ordinance # 20130926-012) and other problem properties, including: a graduated inspection fee for Repeat Offender Properties based on the number of units and a fee for re-inspection of units</t>
  </si>
  <si>
    <t>Close the library resale store (Recycled Reads) and disburse the inventory to local organizations free of charge</t>
  </si>
  <si>
    <t>Televise Land Development Code Advisory Group (CAG) meetings per CBQ 91</t>
  </si>
  <si>
    <t>Add funding for repairs needed at Northwest Pool per CBQ 220</t>
  </si>
  <si>
    <t>Restructure employee health insurance premiums</t>
  </si>
  <si>
    <t>Provide funding for the creation of a splash pad north of Highway 183, in an area with a high concentration of children, lack of private or public aquatic facilities, and high population density</t>
  </si>
  <si>
    <t>1.01*</t>
  </si>
  <si>
    <t>1.02*</t>
  </si>
  <si>
    <t>1.03*</t>
  </si>
  <si>
    <t>1.04*</t>
  </si>
  <si>
    <t>1.05*</t>
  </si>
  <si>
    <t>1.06*</t>
  </si>
  <si>
    <t>1.07*</t>
  </si>
  <si>
    <t>1.09*</t>
  </si>
  <si>
    <t>1.10*</t>
  </si>
  <si>
    <t>1.11*</t>
  </si>
  <si>
    <t>1.12*</t>
  </si>
  <si>
    <t>1.13*</t>
  </si>
  <si>
    <t>1.14*</t>
  </si>
  <si>
    <t>1.15*</t>
  </si>
  <si>
    <t>1.16*</t>
  </si>
  <si>
    <t>1.17*</t>
  </si>
  <si>
    <t>1.18*</t>
  </si>
  <si>
    <t>1.19*</t>
  </si>
  <si>
    <t>1.20*</t>
  </si>
  <si>
    <t>1.21*</t>
  </si>
  <si>
    <t>1.24*</t>
  </si>
  <si>
    <t>1.25*</t>
  </si>
  <si>
    <t>1.31*</t>
  </si>
  <si>
    <t>1.33*</t>
  </si>
  <si>
    <t>1.34*</t>
  </si>
  <si>
    <t>1.35*</t>
  </si>
  <si>
    <t>1.36*</t>
  </si>
  <si>
    <t>1.37*</t>
  </si>
  <si>
    <t>1.38*</t>
  </si>
  <si>
    <t>1.39*</t>
  </si>
  <si>
    <t>1.40*</t>
  </si>
  <si>
    <t>1.41*</t>
  </si>
  <si>
    <t>1.42*</t>
  </si>
  <si>
    <t>1.43*</t>
  </si>
  <si>
    <t>1.44*</t>
  </si>
  <si>
    <t>1.45*</t>
  </si>
  <si>
    <t>1.46*</t>
  </si>
  <si>
    <t>1.47*</t>
  </si>
  <si>
    <t>1.48*</t>
  </si>
  <si>
    <t>1.54*</t>
  </si>
  <si>
    <t>1.57*</t>
  </si>
  <si>
    <t>1.58*</t>
  </si>
  <si>
    <t>1.59*</t>
  </si>
  <si>
    <t>1.60*</t>
  </si>
  <si>
    <t>1.62*</t>
  </si>
  <si>
    <t>1.63*</t>
  </si>
  <si>
    <t>2.01*</t>
  </si>
  <si>
    <t>2.02*</t>
  </si>
  <si>
    <t>2.03*</t>
  </si>
  <si>
    <t>2.05*</t>
  </si>
  <si>
    <t>2.06*</t>
  </si>
  <si>
    <t>2.07*</t>
  </si>
  <si>
    <t>2.09*</t>
  </si>
  <si>
    <t>2.10*</t>
  </si>
  <si>
    <t>2.11*</t>
  </si>
  <si>
    <t>2.12*</t>
  </si>
  <si>
    <t>2.13*</t>
  </si>
  <si>
    <t>2.15*</t>
  </si>
  <si>
    <t>2.18*</t>
  </si>
  <si>
    <t>2.20*</t>
  </si>
  <si>
    <t>2.21*</t>
  </si>
  <si>
    <t>2.22*</t>
  </si>
  <si>
    <t>2.24*</t>
  </si>
  <si>
    <t>2.25*</t>
  </si>
  <si>
    <t>2.26*</t>
  </si>
  <si>
    <t>2.28*</t>
  </si>
  <si>
    <t>3.03*</t>
  </si>
  <si>
    <t>3.04*</t>
  </si>
  <si>
    <t>3.05*</t>
  </si>
  <si>
    <t>3.11*</t>
  </si>
  <si>
    <t>3.14*</t>
  </si>
  <si>
    <t>3.15*</t>
  </si>
  <si>
    <t>3.21</t>
  </si>
  <si>
    <t>3.22</t>
  </si>
  <si>
    <t>3.23</t>
  </si>
  <si>
    <t>3.24</t>
  </si>
  <si>
    <t>3.25</t>
  </si>
  <si>
    <t>1.50*</t>
  </si>
  <si>
    <t>3.19*</t>
  </si>
  <si>
    <t>2.23*</t>
  </si>
  <si>
    <t>Category</t>
  </si>
  <si>
    <t>On/Off</t>
  </si>
  <si>
    <t>On</t>
  </si>
  <si>
    <t>Off</t>
  </si>
  <si>
    <t>Category 1</t>
  </si>
  <si>
    <t>Total</t>
  </si>
  <si>
    <t>check</t>
  </si>
  <si>
    <t>Potental Changes</t>
  </si>
  <si>
    <t>Draw down unallocated BSRF allowance</t>
  </si>
  <si>
    <t>Increase sales tax estimate to 6%</t>
  </si>
  <si>
    <t>Increase sales tax estimate to 7%</t>
  </si>
  <si>
    <t>Increase property tax rate from .4598 to .4609</t>
  </si>
  <si>
    <t>Employee</t>
  </si>
  <si>
    <t>Public Safety</t>
  </si>
  <si>
    <t>Utilities</t>
  </si>
  <si>
    <t>Financial Policy</t>
  </si>
  <si>
    <t>QoL</t>
  </si>
  <si>
    <t>ED</t>
  </si>
  <si>
    <t>HHS</t>
  </si>
  <si>
    <t>Fees</t>
  </si>
  <si>
    <t>Parks, Etc</t>
  </si>
  <si>
    <t>ALTERNATIVE: Provide health insurance for all full time and part time temporary workers who have worked for the City over 12 months</t>
  </si>
  <si>
    <t>1. Budget Increases or Neutral Items</t>
  </si>
  <si>
    <t>Continue the expanded library days and hours that Council approved in last year’s budget (scenario #4-system-wide hours match Central Library)</t>
  </si>
  <si>
    <t>1.53*</t>
  </si>
  <si>
    <t>Fund River City Youth Foundation’s Summer of Safety (SOS) program through a Health and Human Service Department social services contract to serve youth in Dove Springs (78744)</t>
  </si>
  <si>
    <t>Eliminate the executive health/physical benefit which provides $500 per year in ancillary executive compensation</t>
  </si>
  <si>
    <t>2.27*</t>
  </si>
  <si>
    <t>Amend the budget to change the 10 kilowatt (kW) small commercial demand threshold from 10 kW back to 20 kW and amend the tariff such that the rate applies for not less than three months following the last month in which the required demand level was met</t>
  </si>
  <si>
    <t>Provide health insurance to all temporary and contract workers regardless of length of employment (9 month cost starting on 1/1/16)</t>
  </si>
  <si>
    <t>ALTERNATIVE: Provide health insurance for all full time and part time temporary workers who have worked for the City over 6 months  (9 month cost starting on 1/1/16)</t>
  </si>
  <si>
    <t>Structure wage increases for non-sworn full-time employees in a way that would save at least $6 million (option 1 shown)</t>
  </si>
  <si>
    <t>To the extent any of the 59 APD positions have not yet been hired, cut annualized cost of FY 2015 officers, use existing cadet vacancy funding for training FY 2015 officers, and use existing funding for these FTEs to add them to payroll after training completed</t>
  </si>
  <si>
    <t>Reflecting the nearly flat increase in emergency calls, limit increase of APD civilian positions for Emergency Communications to nine FTEs</t>
  </si>
  <si>
    <t>Adapt organics program and associated program fees as an elective, opt-in program.</t>
  </si>
  <si>
    <t>2.17*</t>
  </si>
  <si>
    <t>Reduce by 20% the budget  for Enterprise Fund Departments (not including Austin Transportation) for the following: travel, training, mileage reimbursement, printing, binding, food and beverage, subscriptions, memberships, hardware, software, minor equipment and supplies</t>
  </si>
  <si>
    <t>2.34*</t>
  </si>
  <si>
    <t>Expand Teen Pregnancy Prevention efforts (option 1 shown)</t>
  </si>
  <si>
    <t>2.14*</t>
  </si>
  <si>
    <t>Eliminate Austin Energy, Austin Water and Austin Resource Recovery support for the Economic Development Department and lower utility bill; replace funding with General Fund</t>
  </si>
  <si>
    <t>2.04*</t>
  </si>
  <si>
    <t>3.13*</t>
  </si>
  <si>
    <t>1.27*</t>
  </si>
  <si>
    <t>2.32*</t>
  </si>
  <si>
    <t>Implement a “hold harmless” provision for city employees, raising city employees’ salaries to fully cover proposed cost increases in their health insurance premiums included in the proposed budget</t>
  </si>
  <si>
    <t>2.08*</t>
  </si>
  <si>
    <t>2.16*</t>
  </si>
  <si>
    <t>3.10*</t>
  </si>
  <si>
    <t>1.70</t>
  </si>
  <si>
    <t>1.74</t>
  </si>
  <si>
    <t>1.75</t>
  </si>
  <si>
    <t>1.78</t>
  </si>
  <si>
    <t>Add $1,500,000 to PARD for maintaining safe trails and playgrounds</t>
  </si>
  <si>
    <t>Add $110,000 to PARD for helping meet building maintenance needs</t>
  </si>
  <si>
    <t>Add $500,000 to PARD for expanding the Park Ranger unit</t>
  </si>
  <si>
    <t>1.29*</t>
  </si>
  <si>
    <t>1.49*</t>
  </si>
  <si>
    <t>1.51*</t>
  </si>
  <si>
    <t>1.52*</t>
  </si>
  <si>
    <t>1.61*</t>
  </si>
  <si>
    <t>3.18*</t>
  </si>
  <si>
    <t>2.30*</t>
  </si>
  <si>
    <t>Grand Total</t>
  </si>
  <si>
    <t>on</t>
  </si>
  <si>
    <t>Hire a consultant with green infrastructure expertise, such as a landscape architect, to assist and facilitate the integration of the environmental code into the Land Development Code rewrite (CodeNEXT)</t>
  </si>
  <si>
    <t>Reallocate the FY2016 Austin Transportation Department and Public Works Department capacity/capital improvement project allocations to include $2M to fund: a study to widen Anderson Mill Road between U.S. Highway 183 and Ranch Road 620 so that there are 2 lanes of traffic flow in each direction; a study to widen Parmer Lane north of SH-45 to 3 lanes each way; a study to widen Ranch Road FM 620 between Pecan Park Boulevard (Lakeline Mall) and Ranch to Market Road 2222; adding sidewalks on Anderson Mill Road between U.S. Highway 183 and Olson Drive where sidewalks do not currently exist; and adding sidewalks on McNeil Drive between U.S. Highway 183 and Los Indios Trail</t>
  </si>
  <si>
    <t>Add an additional Lieutenant to Fire for Group Home Inspection</t>
  </si>
  <si>
    <t>Shift $171,278 of one-time costs in AFD general fund budget to an appropriation from the Budget Stabilization Reserve Fund</t>
  </si>
  <si>
    <t>Add sufficient funding to engage a consultant to assist the Austin Police Department in designing an effective community policing model</t>
  </si>
  <si>
    <t>For APD, limit increase in sworn FTEs to the percentage increase in workload as determined by 911 calls, dispatched calls, and number of crimes</t>
  </si>
  <si>
    <t>1.79</t>
  </si>
  <si>
    <t>1.80</t>
  </si>
  <si>
    <t>1.81</t>
  </si>
  <si>
    <t>1.82</t>
  </si>
  <si>
    <t>1.83</t>
  </si>
  <si>
    <t>1.84</t>
  </si>
  <si>
    <t>Add 1 position and associated costs for the Tejano Healthy Walking Trails</t>
  </si>
  <si>
    <t>Cosponsor 4</t>
  </si>
  <si>
    <t>Direct Austin Energy to roll-over any unspent funds from previous budgets for the CAP weatherization/EES weatherization programs into the FY 2015-16 budget</t>
  </si>
  <si>
    <t>Reduce the General Fund Transfer to the Economic Incentives Reserve Fund by $2.5 million</t>
  </si>
  <si>
    <t>Delay the High Load Factor Primary Voltage (Demand Greater than or equal to 20 MW) Tariff pending review, discussion, and recommendation for Council action at a future Austin Energy Oversight Committee meeting</t>
  </si>
  <si>
    <t>1.56*</t>
  </si>
  <si>
    <t>3.20*</t>
  </si>
  <si>
    <t>1.71*</t>
  </si>
  <si>
    <t>1.72*</t>
  </si>
  <si>
    <t>1.73*</t>
  </si>
  <si>
    <t>2.29*</t>
  </si>
  <si>
    <t>1.76*</t>
  </si>
  <si>
    <t>3.06*</t>
  </si>
  <si>
    <t>1.77*</t>
  </si>
  <si>
    <t>Include funding for the following improvements at Garrison Park: 3 Dog Waste Stations; Circular Fitness Trail; Older Child Playground; safety measures including: improved lighting at restroom at basketball court, reduction/elimination of bamboo and overgrown areas, and increased security presence due to unevenly spaced lighting at rear of park causing middle to be dark</t>
  </si>
  <si>
    <t>Include funding for the following improvements at the Williamson Creek Greenbelt: 1 Picnic Table, 2 Benches, 1 Trash can, 2 Recycling Cans, 1 Dog Waste Station, Information Kiosk (ex., Gus Fruh Park), Plant Signage in meadow and along creek,  Flood proof physical activity equipment, Primitive Trail along creek</t>
  </si>
  <si>
    <t>Include funding for the following improvements at Cunningham School Park: 5 Movable Picnic Tables, 2 Stationary Picnic Tables, 1 Shade structure over stationary Picnic Tables, 8 Benches, 2 Water Fountains (1 of which combined with handwash near portable toilets), Repair Track, Additional lighting</t>
  </si>
  <si>
    <t>Include funding for the following improvements at Joslin Elementary Park: 6 Park Benches, 4 Trashcans, Young Child Playground, 1 Dog Waste Station, 4 Tables, Repair Existing Tables, Repair Existing Lighting at ballfield/track, Community Garden-joint community/school project, Tennis Court Resurface, Rain Garden near courts to prevent run-off from washing out track</t>
  </si>
  <si>
    <t>Provide funding for additional Code Next public engagement resources and technical support</t>
  </si>
  <si>
    <t>Add $400,000 to be allocated for the following: a) Programs to be administered through Health and Human Services Department – with a focus on low to moderate income areas in zip codes 78744 and 78745 – in collaboration with the Office of Sustainability and grassroots community organizations ($150,000 for Healthy Food Retail Initiative; $100,000 for Community and School Based Farm Markets; and $100,000 for Sustainable Food Center’s Double Dollars Incentive Program); and b) $50,000 for Full-Time Employee at Health and Human Services Department to administer the programs</t>
  </si>
  <si>
    <t>Defer $3 million in facility renovations</t>
  </si>
  <si>
    <t>Eliminate all Advertising/Marketing positions in each COA department (updated: excludes PIO positions)</t>
  </si>
  <si>
    <t>1.48a</t>
  </si>
  <si>
    <t>1.55a</t>
  </si>
  <si>
    <t>2.13a</t>
  </si>
  <si>
    <t>1.30a</t>
  </si>
  <si>
    <t>1.03a</t>
  </si>
  <si>
    <t>1.09a</t>
  </si>
  <si>
    <t>1.10a</t>
  </si>
  <si>
    <t>1.25a</t>
  </si>
  <si>
    <t>1.29a</t>
  </si>
  <si>
    <t>1.85</t>
  </si>
  <si>
    <t>1.86</t>
  </si>
  <si>
    <t>1.87</t>
  </si>
  <si>
    <t>1.88</t>
  </si>
  <si>
    <t>1.89</t>
  </si>
  <si>
    <t>1.90</t>
  </si>
  <si>
    <t>1.91</t>
  </si>
  <si>
    <t>Park Block Grant</t>
  </si>
  <si>
    <t>Asian Chronic Care</t>
  </si>
  <si>
    <t>Economic Development -- SXSW</t>
  </si>
  <si>
    <t>Sunset Review</t>
  </si>
  <si>
    <t>Item</t>
  </si>
  <si>
    <t>Parks, Library, Open Spaces</t>
  </si>
  <si>
    <t>Quality of Life</t>
  </si>
  <si>
    <t>Economic Development</t>
  </si>
  <si>
    <t>Health and Human Services</t>
  </si>
  <si>
    <t>Budget Increases</t>
  </si>
  <si>
    <t xml:space="preserve"> Budget Reductions</t>
  </si>
  <si>
    <t>3. Change in Revenue</t>
  </si>
  <si>
    <t>Utilties</t>
  </si>
  <si>
    <t>Change In Revenue</t>
  </si>
  <si>
    <t>Staff Amendments</t>
  </si>
  <si>
    <t>EXPENDITURES OVER (UNDER) OF REVENUE</t>
  </si>
  <si>
    <t>Remove $215,110 in Advertising &amp; Marketing costs from the Austin Code Department, including production and placement of television and radio ads, and $84,890 in funding from the proposed one new FTE in Support Services slated for a community liaison</t>
  </si>
  <si>
    <t>off</t>
  </si>
  <si>
    <t>Not available</t>
  </si>
  <si>
    <t>1.02a</t>
  </si>
  <si>
    <t>MAYOR'S ALTERNATIVE: Establish new living wage of $13.03/hour for temporary employees (starting 1/1/16)</t>
  </si>
  <si>
    <t>MAYOR'S ALTERNATIVE: Annual increase to existing social service contracts and annual increase for HHSD program operating budget</t>
  </si>
  <si>
    <t>MAYOR'S ALTERNATIVE: AISD: Continue funding of Parent Support Specialist</t>
  </si>
  <si>
    <t>MAYOR'S ALTERNATIVE:  AISD: Continue and enhance funding of Prime Time Afterschool programs</t>
  </si>
  <si>
    <t>MAYOR'S ALTERNATIVE: Support HHS Committee's recommendation to fund public health programs aimed at decreasing health inequities</t>
  </si>
  <si>
    <t>MAYOR'S ALTERNATIVE: Add $400,000 for Healthy Food Initiatives</t>
  </si>
  <si>
    <t>MAYOR'S ALTERNATIVE:  Add $350,000 for additional funds for Capital IDEA for workforce development programs targeting living wage jobs</t>
  </si>
  <si>
    <t>MAYOR'S ALTERNATIVE: Purchase and use body cameras on APD officers</t>
  </si>
  <si>
    <t>MAYOR'S ALTERNATIVE: Increase budget for EMS Community Health Paramedic Program sufficient to provide services to additional EMS patients and achieve greater savings</t>
  </si>
  <si>
    <t>MAYOR'S ALTERNATIVE: Draw down unallocated BSRF allowance</t>
  </si>
  <si>
    <t>2.05a</t>
  </si>
  <si>
    <t>MAYOR'S ALTERNATIVE: Delay implementation of the civilian market analysis 3 months</t>
  </si>
  <si>
    <t>3.04a</t>
  </si>
  <si>
    <t>MAYOR'S ALTERNATIVE: Reinstate Temporary Food Permit fees to FY15 Approved level</t>
  </si>
  <si>
    <t>2.27a</t>
  </si>
  <si>
    <t>MAYOR'S ALTERNATIVE: Remove $215,110 in Advertising &amp; Marketing costs from the Austin Code Department, including production and placement of television and radio ads, and $84,890 in funding from the proposed one new FTE in Support Services slated for a community liaison</t>
  </si>
  <si>
    <t>Council Member</t>
  </si>
  <si>
    <t>2. Budget Reduction</t>
  </si>
  <si>
    <t xml:space="preserve">Concept Menu - </t>
  </si>
  <si>
    <t>Council Concept Budget</t>
  </si>
  <si>
    <t>Concept Menu - Health, Human Services, Social Services, Education</t>
  </si>
  <si>
    <t>Concept Menu - Economic Development</t>
  </si>
  <si>
    <t>Concept Menu - Quality of Life</t>
  </si>
  <si>
    <t>Concept Menu - Financial Policy</t>
  </si>
  <si>
    <t>Concept Menu - Utilities</t>
  </si>
  <si>
    <t>Concept Menu - Fees</t>
  </si>
  <si>
    <t>Concept Menu - Public Safety</t>
  </si>
  <si>
    <t>Concept Menu - Parks, Open Spaces, Library</t>
  </si>
  <si>
    <t>Concept Menu - Employees and Benefits</t>
  </si>
  <si>
    <t>Full Concept Menu Rollup</t>
  </si>
  <si>
    <t>Start In Jan</t>
  </si>
  <si>
    <t>3 month delay</t>
  </si>
  <si>
    <t>NEW!</t>
  </si>
  <si>
    <t>Consultant for Community Policing</t>
  </si>
  <si>
    <t>PULL</t>
  </si>
  <si>
    <t>Limit additional APD FTEs to 47 new positions, to be hired no earlier than April</t>
  </si>
  <si>
    <t>FUNDS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</si>
</sst>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0_);\(0.00\)"/>
    <numFmt numFmtId="166" formatCode="_(&quot;$&quot;* #,##0_);_(&quot;$&quot;* \(#,##0\);_(&quot;$&quot;* &quot;-&quot;??_);_(@_)"/>
  </numFmts>
  <fonts count="17" x14ac:knownFonts="1">
    <font>
      <sz val="10"/>
      <name val="Arial"/>
    </font>
    <font>
      <b/>
      <sz val="12"/>
      <name val="Arial"/>
      <family val="2"/>
    </font>
    <font>
      <sz val="10"/>
      <name val="Arial"/>
      <family val="2"/>
    </font>
    <font>
      <sz val="12"/>
      <name val="Arial"/>
      <family val="2"/>
    </font>
    <font>
      <b/>
      <sz val="16"/>
      <name val="Arial"/>
      <family val="2"/>
    </font>
    <font>
      <b/>
      <sz val="10"/>
      <name val="Arial"/>
      <family val="2"/>
    </font>
    <font>
      <sz val="11"/>
      <name val="Arial"/>
      <family val="2"/>
    </font>
    <font>
      <sz val="16"/>
      <name val="Arial"/>
      <family val="2"/>
    </font>
    <font>
      <b/>
      <sz val="10"/>
      <name val="Calibri"/>
      <family val="2"/>
    </font>
    <font>
      <sz val="11"/>
      <color theme="1"/>
      <name val="Calibri"/>
      <family val="2"/>
      <scheme val="minor"/>
    </font>
    <font>
      <b/>
      <sz val="11"/>
      <color theme="1"/>
      <name val="Calibri"/>
      <family val="2"/>
      <scheme val="minor"/>
    </font>
    <font>
      <b/>
      <sz val="10"/>
      <color theme="1"/>
      <name val="Calibri"/>
      <family val="2"/>
      <scheme val="minor"/>
    </font>
    <font>
      <sz val="10"/>
      <name val="Calibri"/>
      <family val="2"/>
      <scheme val="minor"/>
    </font>
    <font>
      <b/>
      <sz val="12"/>
      <name val="Calibri"/>
      <family val="2"/>
      <scheme val="minor"/>
    </font>
    <font>
      <b/>
      <sz val="10"/>
      <name val="Calibri"/>
      <family val="2"/>
      <scheme val="minor"/>
    </font>
    <font>
      <sz val="11"/>
      <name val="Calibri"/>
      <family val="2"/>
      <scheme val="minor"/>
    </font>
    <font>
      <sz val="12"/>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cellStyleXfs>
  <cellXfs count="203">
    <xf numFmtId="0" fontId="0" fillId="0" borderId="0" xfId="0"/>
    <xf numFmtId="0" fontId="0" fillId="0" borderId="0" xfId="0" applyAlignment="1">
      <alignment wrapText="1"/>
    </xf>
    <xf numFmtId="0" fontId="0" fillId="0" borderId="0" xfId="0" applyAlignment="1">
      <alignment horizontal="center"/>
    </xf>
    <xf numFmtId="0" fontId="4" fillId="0" borderId="0" xfId="4" applyFont="1" applyAlignment="1">
      <alignment horizontal="center"/>
    </xf>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center" wrapText="1"/>
    </xf>
    <xf numFmtId="165" fontId="1" fillId="0" borderId="1" xfId="1" applyNumberFormat="1" applyFont="1" applyBorder="1" applyAlignment="1">
      <alignment horizontal="center"/>
    </xf>
    <xf numFmtId="0" fontId="3" fillId="0" borderId="2" xfId="0" applyFont="1" applyBorder="1" applyAlignment="1">
      <alignment wrapText="1"/>
    </xf>
    <xf numFmtId="165" fontId="3" fillId="0" borderId="2" xfId="1" applyNumberFormat="1" applyFont="1" applyBorder="1" applyAlignment="1">
      <alignment horizontal="center"/>
    </xf>
    <xf numFmtId="164" fontId="3" fillId="0" borderId="2" xfId="1" applyNumberFormat="1" applyFont="1" applyFill="1" applyBorder="1" applyAlignment="1">
      <alignment horizontal="center"/>
    </xf>
    <xf numFmtId="39" fontId="3" fillId="0" borderId="2" xfId="0" applyNumberFormat="1" applyFont="1" applyBorder="1" applyAlignment="1">
      <alignment horizontal="left"/>
    </xf>
    <xf numFmtId="0" fontId="3" fillId="0" borderId="2" xfId="0" applyFont="1" applyBorder="1"/>
    <xf numFmtId="164" fontId="3" fillId="0" borderId="2" xfId="1" applyNumberFormat="1" applyFont="1" applyBorder="1" applyAlignment="1">
      <alignment horizontal="center" wrapText="1"/>
    </xf>
    <xf numFmtId="0" fontId="1" fillId="0" borderId="3" xfId="0" applyFont="1" applyBorder="1" applyAlignment="1"/>
    <xf numFmtId="0" fontId="3" fillId="0" borderId="3" xfId="0" applyFont="1" applyBorder="1" applyAlignment="1">
      <alignment wrapText="1"/>
    </xf>
    <xf numFmtId="164" fontId="1" fillId="0" borderId="3" xfId="1" applyNumberFormat="1" applyFont="1" applyFill="1" applyBorder="1" applyAlignment="1">
      <alignment horizontal="center"/>
    </xf>
    <xf numFmtId="43" fontId="1" fillId="0" borderId="3" xfId="1" applyNumberFormat="1" applyFont="1" applyFill="1" applyBorder="1" applyAlignment="1">
      <alignment horizontal="center"/>
    </xf>
    <xf numFmtId="0" fontId="3" fillId="0" borderId="2" xfId="0" quotePrefix="1" applyFont="1" applyFill="1" applyBorder="1" applyAlignment="1">
      <alignment horizontal="left"/>
    </xf>
    <xf numFmtId="0" fontId="0" fillId="0" borderId="0" xfId="0" applyFill="1"/>
    <xf numFmtId="165" fontId="0" fillId="0" borderId="0" xfId="1" applyNumberFormat="1" applyFont="1" applyAlignment="1">
      <alignment horizontal="center"/>
    </xf>
    <xf numFmtId="0" fontId="3" fillId="0" borderId="2" xfId="0" applyFont="1" applyFill="1" applyBorder="1" applyAlignment="1"/>
    <xf numFmtId="0" fontId="3" fillId="0" borderId="2" xfId="0" applyFont="1" applyFill="1" applyBorder="1" applyAlignment="1">
      <alignment wrapText="1"/>
    </xf>
    <xf numFmtId="165" fontId="3" fillId="0" borderId="2" xfId="1" applyNumberFormat="1" applyFont="1" applyFill="1" applyBorder="1" applyAlignment="1">
      <alignment horizontal="center"/>
    </xf>
    <xf numFmtId="0" fontId="3" fillId="0" borderId="2" xfId="0" applyFont="1" applyFill="1" applyBorder="1" applyAlignment="1">
      <alignment horizontal="center"/>
    </xf>
    <xf numFmtId="165" fontId="3" fillId="0" borderId="2" xfId="1" applyNumberFormat="1" applyFont="1" applyFill="1" applyBorder="1" applyAlignment="1">
      <alignment wrapText="1"/>
    </xf>
    <xf numFmtId="164" fontId="1" fillId="0" borderId="4" xfId="1" applyNumberFormat="1" applyFont="1" applyFill="1" applyBorder="1" applyAlignment="1">
      <alignment horizontal="center"/>
    </xf>
    <xf numFmtId="0" fontId="1" fillId="0" borderId="4" xfId="0" applyFont="1" applyBorder="1" applyAlignment="1">
      <alignment horizontal="left"/>
    </xf>
    <xf numFmtId="0" fontId="1" fillId="0" borderId="3" xfId="0" applyFont="1" applyBorder="1" applyAlignment="1">
      <alignment horizontal="left"/>
    </xf>
    <xf numFmtId="43" fontId="1" fillId="0" borderId="4" xfId="1" applyFont="1" applyFill="1" applyBorder="1" applyAlignment="1">
      <alignment horizontal="center"/>
    </xf>
    <xf numFmtId="0" fontId="1" fillId="0" borderId="2" xfId="0" quotePrefix="1" applyFont="1" applyFill="1" applyBorder="1" applyAlignment="1">
      <alignment horizontal="left"/>
    </xf>
    <xf numFmtId="0" fontId="1" fillId="0" borderId="2" xfId="0" applyFont="1" applyFill="1" applyBorder="1" applyAlignment="1"/>
    <xf numFmtId="0" fontId="1" fillId="0" borderId="2" xfId="0" applyFont="1" applyFill="1" applyBorder="1" applyAlignment="1">
      <alignment wrapText="1"/>
    </xf>
    <xf numFmtId="164" fontId="1" fillId="0" borderId="2" xfId="1" applyNumberFormat="1" applyFont="1" applyFill="1" applyBorder="1" applyAlignment="1">
      <alignment horizontal="center"/>
    </xf>
    <xf numFmtId="0" fontId="1" fillId="0" borderId="2" xfId="0" applyFont="1" applyFill="1" applyBorder="1" applyAlignment="1">
      <alignment horizontal="center"/>
    </xf>
    <xf numFmtId="0" fontId="5" fillId="0" borderId="0" xfId="0" applyFont="1" applyFill="1"/>
    <xf numFmtId="0" fontId="3" fillId="0" borderId="2" xfId="0" applyFont="1" applyFill="1" applyBorder="1" applyAlignment="1">
      <alignment horizontal="center" wrapText="1"/>
    </xf>
    <xf numFmtId="14" fontId="4" fillId="0" borderId="0" xfId="4" applyNumberFormat="1" applyFont="1" applyAlignment="1">
      <alignment horizontal="center"/>
    </xf>
    <xf numFmtId="14" fontId="0" fillId="0" borderId="0" xfId="1" applyNumberFormat="1" applyFont="1" applyAlignment="1">
      <alignment horizontal="center"/>
    </xf>
    <xf numFmtId="14" fontId="1" fillId="0" borderId="2" xfId="0" applyNumberFormat="1" applyFont="1" applyFill="1" applyBorder="1" applyAlignment="1">
      <alignment horizontal="center"/>
    </xf>
    <xf numFmtId="14" fontId="3" fillId="0" borderId="2" xfId="0" applyNumberFormat="1" applyFont="1" applyFill="1" applyBorder="1" applyAlignment="1">
      <alignment horizontal="center"/>
    </xf>
    <xf numFmtId="14" fontId="1" fillId="0" borderId="3" xfId="1" applyNumberFormat="1" applyFont="1" applyFill="1" applyBorder="1" applyAlignment="1">
      <alignment horizontal="center"/>
    </xf>
    <xf numFmtId="14" fontId="1" fillId="0" borderId="4" xfId="1" applyNumberFormat="1" applyFont="1" applyFill="1" applyBorder="1" applyAlignment="1">
      <alignment horizontal="center"/>
    </xf>
    <xf numFmtId="14" fontId="0" fillId="0" borderId="0" xfId="0" applyNumberFormat="1" applyAlignment="1">
      <alignment horizontal="center"/>
    </xf>
    <xf numFmtId="14" fontId="3" fillId="0" borderId="2" xfId="1" applyNumberFormat="1" applyFont="1" applyFill="1" applyBorder="1" applyAlignment="1">
      <alignment horizontal="center" wrapText="1"/>
    </xf>
    <xf numFmtId="165" fontId="3" fillId="0" borderId="2" xfId="1" applyNumberFormat="1" applyFont="1" applyFill="1" applyBorder="1" applyAlignment="1">
      <alignment horizontal="center" wrapText="1"/>
    </xf>
    <xf numFmtId="14" fontId="0" fillId="2" borderId="0" xfId="0" applyNumberFormat="1" applyFill="1" applyAlignment="1">
      <alignment horizontal="center"/>
    </xf>
    <xf numFmtId="0" fontId="0" fillId="2" borderId="0" xfId="0" applyFill="1" applyAlignment="1">
      <alignment horizontal="center"/>
    </xf>
    <xf numFmtId="43" fontId="1" fillId="0" borderId="3" xfId="1" applyFont="1" applyFill="1" applyBorder="1" applyAlignment="1">
      <alignment horizontal="center"/>
    </xf>
    <xf numFmtId="164" fontId="3" fillId="0" borderId="2" xfId="1" applyNumberFormat="1" applyFont="1" applyFill="1" applyBorder="1" applyAlignment="1">
      <alignment wrapText="1"/>
    </xf>
    <xf numFmtId="165" fontId="3" fillId="3" borderId="2" xfId="1" applyNumberFormat="1" applyFont="1" applyFill="1" applyBorder="1" applyAlignment="1">
      <alignment horizontal="center" wrapText="1"/>
    </xf>
    <xf numFmtId="165" fontId="0" fillId="0" borderId="2" xfId="1" applyNumberFormat="1" applyFont="1" applyBorder="1" applyAlignment="1">
      <alignment horizontal="center"/>
    </xf>
    <xf numFmtId="165" fontId="1" fillId="4" borderId="1" xfId="1" applyNumberFormat="1" applyFont="1" applyFill="1" applyBorder="1" applyAlignment="1">
      <alignment horizontal="center"/>
    </xf>
    <xf numFmtId="14" fontId="1" fillId="5" borderId="1" xfId="1" applyNumberFormat="1" applyFont="1" applyFill="1" applyBorder="1" applyAlignment="1">
      <alignment horizontal="center"/>
    </xf>
    <xf numFmtId="165" fontId="1" fillId="5" borderId="1" xfId="1" applyNumberFormat="1" applyFont="1" applyFill="1" applyBorder="1" applyAlignment="1">
      <alignment horizontal="center"/>
    </xf>
    <xf numFmtId="165" fontId="1" fillId="6" borderId="1" xfId="1" applyNumberFormat="1" applyFont="1" applyFill="1" applyBorder="1" applyAlignment="1">
      <alignment horizontal="center"/>
    </xf>
    <xf numFmtId="0" fontId="1" fillId="4" borderId="1" xfId="0" applyFont="1" applyFill="1" applyBorder="1" applyAlignment="1">
      <alignment horizontal="center" wrapText="1"/>
    </xf>
    <xf numFmtId="0" fontId="1" fillId="4" borderId="1" xfId="0" applyFont="1" applyFill="1" applyBorder="1"/>
    <xf numFmtId="0" fontId="1" fillId="4" borderId="1" xfId="0" applyFont="1" applyFill="1" applyBorder="1" applyAlignment="1">
      <alignment wrapText="1"/>
    </xf>
    <xf numFmtId="0" fontId="1" fillId="7" borderId="1" xfId="0" applyFont="1" applyFill="1" applyBorder="1" applyAlignment="1">
      <alignment horizontal="center" wrapText="1"/>
    </xf>
    <xf numFmtId="0" fontId="4" fillId="7" borderId="0" xfId="4" applyFont="1" applyFill="1" applyAlignment="1">
      <alignment horizontal="left"/>
    </xf>
    <xf numFmtId="0" fontId="0" fillId="7" borderId="0" xfId="0" applyFill="1"/>
    <xf numFmtId="164" fontId="0" fillId="0" borderId="0" xfId="0" applyNumberFormat="1" applyFill="1"/>
    <xf numFmtId="164" fontId="6" fillId="0" borderId="0" xfId="1" applyNumberFormat="1" applyFont="1" applyAlignment="1">
      <alignment horizontal="center"/>
    </xf>
    <xf numFmtId="164" fontId="6" fillId="0" borderId="0" xfId="1" applyNumberFormat="1" applyFont="1"/>
    <xf numFmtId="164" fontId="6" fillId="0" borderId="0" xfId="1" applyNumberFormat="1" applyFont="1" applyFill="1"/>
    <xf numFmtId="0" fontId="2" fillId="0" borderId="0" xfId="0" applyFont="1"/>
    <xf numFmtId="0" fontId="1" fillId="7" borderId="0" xfId="0" applyFont="1" applyFill="1" applyBorder="1" applyAlignment="1">
      <alignment horizontal="center" wrapText="1"/>
    </xf>
    <xf numFmtId="164" fontId="0" fillId="0" borderId="0" xfId="0" applyNumberFormat="1"/>
    <xf numFmtId="165" fontId="2" fillId="0" borderId="2" xfId="1" applyNumberFormat="1" applyFont="1" applyBorder="1" applyAlignment="1">
      <alignment horizontal="center"/>
    </xf>
    <xf numFmtId="0" fontId="4" fillId="8" borderId="0" xfId="4" applyFont="1" applyFill="1" applyAlignment="1">
      <alignment horizontal="left"/>
    </xf>
    <xf numFmtId="0" fontId="0" fillId="8" borderId="0" xfId="0" applyFill="1"/>
    <xf numFmtId="0" fontId="1" fillId="8" borderId="1" xfId="0" applyFont="1" applyFill="1" applyBorder="1" applyAlignment="1">
      <alignment horizontal="center" wrapText="1"/>
    </xf>
    <xf numFmtId="0" fontId="1" fillId="8" borderId="0" xfId="0" applyFont="1" applyFill="1" applyBorder="1" applyAlignment="1">
      <alignment horizontal="center" wrapText="1"/>
    </xf>
    <xf numFmtId="0" fontId="7" fillId="0" borderId="0" xfId="4" applyFont="1" applyAlignment="1">
      <alignment horizontal="center"/>
    </xf>
    <xf numFmtId="0" fontId="3" fillId="0" borderId="3" xfId="0" applyFont="1" applyBorder="1" applyAlignment="1"/>
    <xf numFmtId="164" fontId="0" fillId="0" borderId="0" xfId="0" applyNumberFormat="1" applyAlignment="1">
      <alignment horizontal="center"/>
    </xf>
    <xf numFmtId="0" fontId="5" fillId="0" borderId="0" xfId="0" applyFont="1"/>
    <xf numFmtId="0" fontId="4" fillId="9" borderId="0" xfId="4" applyFont="1" applyFill="1" applyAlignment="1">
      <alignment horizontal="left"/>
    </xf>
    <xf numFmtId="0" fontId="0" fillId="9" borderId="0" xfId="0" applyFill="1"/>
    <xf numFmtId="0" fontId="1" fillId="9" borderId="1" xfId="0" applyFont="1" applyFill="1" applyBorder="1" applyAlignment="1">
      <alignment horizontal="center" wrapText="1"/>
    </xf>
    <xf numFmtId="0" fontId="4" fillId="10" borderId="0" xfId="4" applyFont="1" applyFill="1" applyAlignment="1">
      <alignment horizontal="left"/>
    </xf>
    <xf numFmtId="0" fontId="0" fillId="10" borderId="0" xfId="0" applyFill="1"/>
    <xf numFmtId="0" fontId="1" fillId="10" borderId="1" xfId="0" applyFont="1" applyFill="1" applyBorder="1" applyAlignment="1">
      <alignment horizontal="center" wrapText="1"/>
    </xf>
    <xf numFmtId="0" fontId="1" fillId="10" borderId="0" xfId="0" applyFont="1" applyFill="1" applyBorder="1" applyAlignment="1">
      <alignment horizontal="center" wrapText="1"/>
    </xf>
    <xf numFmtId="0" fontId="1" fillId="9" borderId="0" xfId="0" applyFont="1" applyFill="1" applyBorder="1" applyAlignment="1">
      <alignment horizontal="center" wrapText="1"/>
    </xf>
    <xf numFmtId="43" fontId="3" fillId="0" borderId="2" xfId="1" applyFont="1" applyFill="1" applyBorder="1" applyAlignment="1">
      <alignment horizontal="center"/>
    </xf>
    <xf numFmtId="43" fontId="1" fillId="0" borderId="2" xfId="1" applyFont="1" applyFill="1" applyBorder="1" applyAlignment="1">
      <alignment horizontal="center"/>
    </xf>
    <xf numFmtId="164" fontId="4" fillId="0" borderId="0" xfId="4" applyNumberFormat="1" applyFont="1" applyAlignment="1">
      <alignment horizontal="center"/>
    </xf>
    <xf numFmtId="165" fontId="4" fillId="11" borderId="0" xfId="4" applyNumberFormat="1" applyFont="1" applyFill="1" applyAlignment="1">
      <alignment horizontal="left"/>
    </xf>
    <xf numFmtId="0" fontId="0" fillId="11" borderId="0" xfId="0" applyFill="1"/>
    <xf numFmtId="0" fontId="1" fillId="11" borderId="1" xfId="0" applyFont="1" applyFill="1" applyBorder="1" applyAlignment="1">
      <alignment horizontal="center" wrapText="1"/>
    </xf>
    <xf numFmtId="0" fontId="1" fillId="11" borderId="0" xfId="0" applyFont="1" applyFill="1" applyBorder="1" applyAlignment="1">
      <alignment horizontal="center" wrapText="1"/>
    </xf>
    <xf numFmtId="43" fontId="6" fillId="0" borderId="0" xfId="1" applyFont="1" applyAlignment="1">
      <alignment horizontal="center"/>
    </xf>
    <xf numFmtId="43" fontId="6" fillId="0" borderId="0" xfId="1" applyFont="1" applyFill="1"/>
    <xf numFmtId="43" fontId="0" fillId="0" borderId="0" xfId="1" applyFont="1" applyFill="1"/>
    <xf numFmtId="43" fontId="0" fillId="0" borderId="0" xfId="1" applyFont="1"/>
    <xf numFmtId="0" fontId="11" fillId="0" borderId="5" xfId="0" applyFont="1" applyBorder="1" applyAlignment="1">
      <alignment horizontal="center" vertical="center"/>
    </xf>
    <xf numFmtId="0" fontId="8" fillId="0" borderId="6" xfId="4" applyFont="1" applyBorder="1" applyAlignment="1">
      <alignment horizontal="center" wrapText="1"/>
    </xf>
    <xf numFmtId="165" fontId="8" fillId="0" borderId="7" xfId="2" applyNumberFormat="1" applyFont="1" applyBorder="1" applyAlignment="1">
      <alignment horizontal="center"/>
    </xf>
    <xf numFmtId="0" fontId="12" fillId="0" borderId="8" xfId="4" quotePrefix="1" applyFont="1" applyFill="1" applyBorder="1" applyAlignment="1">
      <alignment horizontal="left" vertical="center"/>
    </xf>
    <xf numFmtId="166" fontId="12" fillId="0" borderId="9" xfId="3" applyNumberFormat="1" applyFont="1" applyFill="1" applyBorder="1" applyAlignment="1">
      <alignment wrapText="1"/>
    </xf>
    <xf numFmtId="166" fontId="12" fillId="0" borderId="9" xfId="3" applyNumberFormat="1" applyFont="1" applyFill="1" applyBorder="1" applyAlignment="1">
      <alignment horizontal="center"/>
    </xf>
    <xf numFmtId="0" fontId="12" fillId="0" borderId="10" xfId="4" quotePrefix="1" applyFont="1" applyFill="1" applyBorder="1" applyAlignment="1">
      <alignment horizontal="left" vertical="center"/>
    </xf>
    <xf numFmtId="166" fontId="12" fillId="0" borderId="11" xfId="3" applyNumberFormat="1" applyFont="1" applyFill="1" applyBorder="1" applyAlignment="1">
      <alignment wrapText="1"/>
    </xf>
    <xf numFmtId="0" fontId="12" fillId="0" borderId="8" xfId="4" quotePrefix="1" applyFont="1" applyFill="1" applyBorder="1" applyAlignment="1">
      <alignment vertical="center"/>
    </xf>
    <xf numFmtId="0" fontId="12" fillId="0" borderId="10" xfId="4" quotePrefix="1" applyFont="1" applyFill="1" applyBorder="1" applyAlignment="1">
      <alignment vertical="center"/>
    </xf>
    <xf numFmtId="166" fontId="12" fillId="0" borderId="11" xfId="3" applyNumberFormat="1" applyFont="1" applyFill="1" applyBorder="1" applyAlignment="1">
      <alignment horizontal="center"/>
    </xf>
    <xf numFmtId="0" fontId="13" fillId="2" borderId="12" xfId="4" quotePrefix="1" applyFont="1" applyFill="1" applyBorder="1" applyAlignment="1">
      <alignment horizontal="center" vertical="center"/>
    </xf>
    <xf numFmtId="166" fontId="12" fillId="2" borderId="13" xfId="3" applyNumberFormat="1" applyFont="1" applyFill="1" applyBorder="1" applyAlignment="1">
      <alignment wrapText="1"/>
    </xf>
    <xf numFmtId="0" fontId="14" fillId="12" borderId="14" xfId="4" quotePrefix="1" applyFont="1" applyFill="1" applyBorder="1" applyAlignment="1">
      <alignment horizontal="center" vertical="center"/>
    </xf>
    <xf numFmtId="166" fontId="15" fillId="12" borderId="15" xfId="4" applyNumberFormat="1" applyFont="1" applyFill="1" applyBorder="1" applyAlignment="1">
      <alignment wrapText="1"/>
    </xf>
    <xf numFmtId="166" fontId="15" fillId="12" borderId="16" xfId="4" applyNumberFormat="1" applyFont="1" applyFill="1" applyBorder="1" applyAlignment="1">
      <alignment wrapText="1"/>
    </xf>
    <xf numFmtId="0" fontId="14" fillId="0" borderId="6" xfId="4" applyFont="1" applyBorder="1" applyAlignment="1">
      <alignment horizontal="center" wrapText="1"/>
    </xf>
    <xf numFmtId="165" fontId="14" fillId="0" borderId="7" xfId="2" applyNumberFormat="1" applyFont="1" applyBorder="1" applyAlignment="1">
      <alignment horizontal="center"/>
    </xf>
    <xf numFmtId="0" fontId="12" fillId="0" borderId="17" xfId="4" quotePrefix="1" applyFont="1" applyFill="1" applyBorder="1" applyAlignment="1">
      <alignment vertical="center"/>
    </xf>
    <xf numFmtId="166" fontId="15" fillId="0" borderId="18" xfId="3" applyNumberFormat="1" applyFont="1" applyFill="1" applyBorder="1" applyAlignment="1">
      <alignment wrapText="1"/>
    </xf>
    <xf numFmtId="166" fontId="15" fillId="0" borderId="9" xfId="3" applyNumberFormat="1" applyFont="1" applyFill="1" applyBorder="1" applyAlignment="1">
      <alignment wrapText="1"/>
    </xf>
    <xf numFmtId="166" fontId="15" fillId="0" borderId="9" xfId="3" applyNumberFormat="1" applyFont="1" applyFill="1" applyBorder="1" applyAlignment="1">
      <alignment horizontal="center"/>
    </xf>
    <xf numFmtId="166" fontId="15" fillId="0" borderId="11" xfId="3" applyNumberFormat="1" applyFont="1" applyFill="1" applyBorder="1" applyAlignment="1">
      <alignment wrapText="1"/>
    </xf>
    <xf numFmtId="0" fontId="12" fillId="0" borderId="14" xfId="4" quotePrefix="1" applyFont="1" applyFill="1" applyBorder="1" applyAlignment="1">
      <alignment vertical="center"/>
    </xf>
    <xf numFmtId="166" fontId="15" fillId="0" borderId="15" xfId="3" applyNumberFormat="1" applyFont="1" applyFill="1" applyBorder="1" applyAlignment="1">
      <alignment wrapText="1"/>
    </xf>
    <xf numFmtId="166" fontId="15" fillId="0" borderId="15" xfId="3" applyNumberFormat="1" applyFont="1" applyFill="1" applyBorder="1" applyAlignment="1">
      <alignment horizontal="center"/>
    </xf>
    <xf numFmtId="2" fontId="15" fillId="0" borderId="16" xfId="2" applyNumberFormat="1" applyFont="1" applyFill="1" applyBorder="1" applyAlignment="1">
      <alignment wrapText="1"/>
    </xf>
    <xf numFmtId="0" fontId="13" fillId="2" borderId="12" xfId="4" applyFont="1" applyFill="1" applyBorder="1" applyAlignment="1">
      <alignment horizontal="left" wrapText="1"/>
    </xf>
    <xf numFmtId="166" fontId="9" fillId="2" borderId="13" xfId="3" applyNumberFormat="1" applyFont="1" applyFill="1" applyBorder="1"/>
    <xf numFmtId="0" fontId="16" fillId="0" borderId="0" xfId="0" applyFont="1"/>
    <xf numFmtId="0" fontId="12" fillId="0" borderId="8" xfId="4" quotePrefix="1" applyFont="1" applyFill="1" applyBorder="1" applyAlignment="1">
      <alignment horizontal="left" vertical="center"/>
    </xf>
    <xf numFmtId="166" fontId="15" fillId="0" borderId="11" xfId="3" applyNumberFormat="1" applyFont="1" applyFill="1" applyBorder="1" applyAlignment="1">
      <alignment horizontal="center"/>
    </xf>
    <xf numFmtId="2" fontId="15" fillId="0" borderId="19" xfId="2" applyNumberFormat="1" applyFont="1" applyFill="1" applyBorder="1" applyAlignment="1">
      <alignment wrapText="1"/>
    </xf>
    <xf numFmtId="0" fontId="13" fillId="2" borderId="12" xfId="4" applyFont="1" applyFill="1" applyBorder="1" applyAlignment="1">
      <alignment horizontal="left"/>
    </xf>
    <xf numFmtId="166" fontId="10" fillId="2" borderId="9" xfId="3" applyNumberFormat="1" applyFont="1" applyFill="1" applyBorder="1"/>
    <xf numFmtId="166" fontId="9" fillId="2" borderId="9" xfId="3" applyNumberFormat="1" applyFont="1" applyFill="1" applyBorder="1"/>
    <xf numFmtId="43" fontId="9" fillId="2" borderId="9" xfId="1" applyFont="1" applyFill="1" applyBorder="1"/>
    <xf numFmtId="43" fontId="9" fillId="2" borderId="13" xfId="1" applyFont="1" applyFill="1" applyBorder="1"/>
    <xf numFmtId="43" fontId="12" fillId="2" borderId="20" xfId="1" applyFont="1" applyFill="1" applyBorder="1" applyAlignment="1">
      <alignment wrapText="1"/>
    </xf>
    <xf numFmtId="43" fontId="12" fillId="0" borderId="19" xfId="1" applyFont="1" applyFill="1" applyBorder="1" applyAlignment="1">
      <alignment horizontal="center"/>
    </xf>
    <xf numFmtId="43" fontId="15" fillId="0" borderId="21" xfId="1" applyFont="1" applyFill="1" applyBorder="1" applyAlignment="1">
      <alignment wrapText="1"/>
    </xf>
    <xf numFmtId="43" fontId="15" fillId="0" borderId="22" xfId="1" applyFont="1" applyFill="1" applyBorder="1" applyAlignment="1">
      <alignment wrapText="1"/>
    </xf>
    <xf numFmtId="43" fontId="15" fillId="0" borderId="19" xfId="1" applyFont="1" applyFill="1" applyBorder="1" applyAlignment="1">
      <alignment wrapText="1"/>
    </xf>
    <xf numFmtId="43" fontId="12" fillId="0" borderId="22" xfId="1" applyFont="1" applyFill="1" applyBorder="1" applyAlignment="1">
      <alignment wrapText="1"/>
    </xf>
    <xf numFmtId="43" fontId="12" fillId="0" borderId="22" xfId="1" applyFont="1" applyFill="1" applyBorder="1" applyAlignment="1">
      <alignment horizontal="center"/>
    </xf>
    <xf numFmtId="43" fontId="12" fillId="0" borderId="19" xfId="1" applyFont="1" applyFill="1" applyBorder="1" applyAlignment="1">
      <alignment wrapText="1"/>
    </xf>
    <xf numFmtId="166" fontId="10" fillId="2" borderId="9" xfId="3" applyNumberFormat="1" applyFont="1" applyFill="1" applyBorder="1" applyAlignment="1">
      <alignment horizontal="left" wrapText="1"/>
    </xf>
    <xf numFmtId="43" fontId="15" fillId="0" borderId="16" xfId="1" applyFont="1" applyFill="1" applyBorder="1" applyAlignment="1">
      <alignment wrapText="1"/>
    </xf>
    <xf numFmtId="43" fontId="15" fillId="0" borderId="23" xfId="1" applyFont="1" applyFill="1" applyBorder="1" applyAlignment="1">
      <alignment wrapText="1"/>
    </xf>
    <xf numFmtId="43" fontId="16" fillId="0" borderId="0" xfId="1" applyFont="1"/>
    <xf numFmtId="164" fontId="3" fillId="0" borderId="2" xfId="0" applyNumberFormat="1" applyFont="1" applyFill="1" applyBorder="1" applyAlignment="1">
      <alignment wrapText="1"/>
    </xf>
    <xf numFmtId="164" fontId="3" fillId="0" borderId="2" xfId="1" quotePrefix="1" applyNumberFormat="1" applyFont="1" applyFill="1" applyBorder="1" applyAlignment="1">
      <alignment horizontal="center"/>
    </xf>
    <xf numFmtId="164" fontId="3" fillId="3" borderId="2" xfId="1" applyNumberFormat="1" applyFont="1" applyFill="1" applyBorder="1" applyAlignment="1">
      <alignment wrapText="1"/>
    </xf>
    <xf numFmtId="0" fontId="1" fillId="0" borderId="9" xfId="0" applyFont="1" applyFill="1" applyBorder="1" applyAlignment="1">
      <alignment horizontal="center" wrapText="1"/>
    </xf>
    <xf numFmtId="0" fontId="1" fillId="0" borderId="9" xfId="0" applyFont="1" applyFill="1" applyBorder="1"/>
    <xf numFmtId="0" fontId="1" fillId="0" borderId="9" xfId="0" applyFont="1" applyFill="1" applyBorder="1" applyAlignment="1">
      <alignment wrapText="1"/>
    </xf>
    <xf numFmtId="165" fontId="1" fillId="0" borderId="9" xfId="1" applyNumberFormat="1" applyFont="1" applyFill="1" applyBorder="1" applyAlignment="1">
      <alignment horizontal="center"/>
    </xf>
    <xf numFmtId="0" fontId="0" fillId="0" borderId="9" xfId="0" applyBorder="1"/>
    <xf numFmtId="0" fontId="2" fillId="0" borderId="9" xfId="0" applyFont="1" applyBorder="1"/>
    <xf numFmtId="0" fontId="0" fillId="0" borderId="9" xfId="0" applyBorder="1" applyAlignment="1">
      <alignment wrapText="1"/>
    </xf>
    <xf numFmtId="0" fontId="0" fillId="0" borderId="9" xfId="0" applyBorder="1" applyAlignment="1">
      <alignment horizontal="center"/>
    </xf>
    <xf numFmtId="165" fontId="0" fillId="0" borderId="9" xfId="1" applyNumberFormat="1" applyFont="1" applyBorder="1" applyAlignment="1">
      <alignment horizontal="center"/>
    </xf>
    <xf numFmtId="0" fontId="3" fillId="0" borderId="9" xfId="0" quotePrefix="1" applyFont="1" applyFill="1" applyBorder="1" applyAlignment="1">
      <alignment horizontal="left"/>
    </xf>
    <xf numFmtId="0" fontId="3" fillId="0" borderId="9" xfId="0" applyFont="1" applyFill="1" applyBorder="1" applyAlignment="1"/>
    <xf numFmtId="0" fontId="3" fillId="0" borderId="9" xfId="0" applyFont="1" applyFill="1" applyBorder="1" applyAlignment="1">
      <alignment wrapText="1"/>
    </xf>
    <xf numFmtId="164" fontId="3" fillId="0" borderId="9" xfId="1" applyNumberFormat="1" applyFont="1" applyFill="1" applyBorder="1" applyAlignment="1">
      <alignment horizontal="center"/>
    </xf>
    <xf numFmtId="0" fontId="3" fillId="0" borderId="9" xfId="0" applyFont="1" applyFill="1" applyBorder="1" applyAlignment="1">
      <alignment horizontal="center"/>
    </xf>
    <xf numFmtId="43" fontId="3" fillId="0" borderId="9" xfId="1" applyFont="1" applyFill="1" applyBorder="1" applyAlignment="1">
      <alignment horizontal="center"/>
    </xf>
    <xf numFmtId="164" fontId="3" fillId="0" borderId="9" xfId="1" quotePrefix="1" applyNumberFormat="1" applyFont="1" applyFill="1" applyBorder="1" applyAlignment="1">
      <alignment horizontal="center"/>
    </xf>
    <xf numFmtId="165" fontId="3" fillId="0" borderId="9" xfId="1" applyNumberFormat="1" applyFont="1" applyFill="1" applyBorder="1" applyAlignment="1">
      <alignment wrapText="1"/>
    </xf>
    <xf numFmtId="164" fontId="3" fillId="0" borderId="9" xfId="0" applyNumberFormat="1" applyFont="1" applyFill="1" applyBorder="1" applyAlignment="1">
      <alignment wrapText="1"/>
    </xf>
    <xf numFmtId="164" fontId="3" fillId="0" borderId="9" xfId="1" applyNumberFormat="1" applyFont="1" applyFill="1" applyBorder="1" applyAlignment="1">
      <alignment wrapText="1"/>
    </xf>
    <xf numFmtId="0" fontId="1" fillId="13" borderId="9" xfId="0" applyFont="1" applyFill="1" applyBorder="1" applyAlignment="1"/>
    <xf numFmtId="0" fontId="3" fillId="13" borderId="9" xfId="0" applyFont="1" applyFill="1" applyBorder="1" applyAlignment="1"/>
    <xf numFmtId="0" fontId="3" fillId="13" borderId="9" xfId="0" applyFont="1" applyFill="1" applyBorder="1" applyAlignment="1">
      <alignment wrapText="1"/>
    </xf>
    <xf numFmtId="164" fontId="1" fillId="13" borderId="9" xfId="1" applyNumberFormat="1" applyFont="1" applyFill="1" applyBorder="1" applyAlignment="1">
      <alignment horizontal="center"/>
    </xf>
    <xf numFmtId="43" fontId="1" fillId="13" borderId="9" xfId="1" applyNumberFormat="1" applyFont="1" applyFill="1" applyBorder="1" applyAlignment="1">
      <alignment horizontal="center"/>
    </xf>
    <xf numFmtId="0" fontId="3" fillId="0" borderId="9" xfId="0" applyFont="1" applyFill="1" applyBorder="1" applyAlignment="1">
      <alignment horizontal="center" wrapText="1"/>
    </xf>
    <xf numFmtId="164" fontId="3" fillId="0" borderId="9" xfId="1" applyNumberFormat="1" applyFont="1" applyFill="1" applyBorder="1" applyAlignment="1">
      <alignment horizontal="center" wrapText="1"/>
    </xf>
    <xf numFmtId="164" fontId="3" fillId="0" borderId="0" xfId="1" applyNumberFormat="1" applyFont="1"/>
    <xf numFmtId="0" fontId="4" fillId="0" borderId="0" xfId="4" applyFont="1" applyAlignment="1"/>
    <xf numFmtId="2" fontId="12" fillId="0" borderId="9" xfId="3" applyNumberFormat="1" applyFont="1" applyFill="1" applyBorder="1" applyAlignment="1">
      <alignment wrapText="1"/>
    </xf>
    <xf numFmtId="166" fontId="0" fillId="0" borderId="0" xfId="0" applyNumberFormat="1"/>
    <xf numFmtId="2" fontId="12" fillId="0" borderId="11" xfId="3" applyNumberFormat="1" applyFont="1" applyFill="1" applyBorder="1" applyAlignment="1">
      <alignment wrapText="1"/>
    </xf>
    <xf numFmtId="2" fontId="12" fillId="2" borderId="13" xfId="3" applyNumberFormat="1" applyFont="1" applyFill="1" applyBorder="1" applyAlignment="1">
      <alignment wrapText="1"/>
    </xf>
    <xf numFmtId="2" fontId="15" fillId="0" borderId="18" xfId="3" applyNumberFormat="1" applyFont="1" applyFill="1" applyBorder="1" applyAlignment="1">
      <alignment wrapText="1"/>
    </xf>
    <xf numFmtId="2" fontId="15" fillId="0" borderId="9" xfId="3" applyNumberFormat="1" applyFont="1" applyFill="1" applyBorder="1" applyAlignment="1">
      <alignment wrapText="1"/>
    </xf>
    <xf numFmtId="2" fontId="15" fillId="0" borderId="11" xfId="3" applyNumberFormat="1" applyFont="1" applyFill="1" applyBorder="1" applyAlignment="1">
      <alignment wrapText="1"/>
    </xf>
    <xf numFmtId="2" fontId="9" fillId="2" borderId="13" xfId="3" applyNumberFormat="1" applyFont="1" applyFill="1" applyBorder="1"/>
    <xf numFmtId="2" fontId="15" fillId="0" borderId="22" xfId="1" applyNumberFormat="1" applyFont="1" applyFill="1" applyBorder="1" applyAlignment="1">
      <alignment wrapText="1"/>
    </xf>
    <xf numFmtId="2" fontId="9" fillId="2" borderId="9" xfId="3" applyNumberFormat="1" applyFont="1" applyFill="1" applyBorder="1"/>
    <xf numFmtId="0" fontId="1" fillId="0" borderId="4" xfId="0" applyFont="1" applyBorder="1" applyAlignment="1">
      <alignment horizontal="left"/>
    </xf>
    <xf numFmtId="0" fontId="4" fillId="0" borderId="0" xfId="4" applyFont="1" applyAlignment="1">
      <alignment horizontal="center"/>
    </xf>
    <xf numFmtId="0" fontId="1" fillId="2" borderId="0" xfId="0" applyFont="1" applyFill="1" applyBorder="1" applyAlignment="1">
      <alignment horizontal="left"/>
    </xf>
    <xf numFmtId="0" fontId="1" fillId="2" borderId="0" xfId="0" applyFont="1" applyFill="1" applyAlignment="1">
      <alignment horizontal="left" wrapText="1"/>
    </xf>
    <xf numFmtId="0" fontId="1" fillId="13" borderId="0" xfId="0" applyFont="1" applyFill="1" applyBorder="1" applyAlignment="1">
      <alignment horizontal="left"/>
    </xf>
    <xf numFmtId="0" fontId="1" fillId="0" borderId="2" xfId="0" applyFont="1" applyBorder="1" applyAlignment="1">
      <alignment horizontal="left"/>
    </xf>
    <xf numFmtId="0" fontId="4" fillId="0" borderId="24" xfId="4" applyFont="1" applyBorder="1" applyAlignment="1">
      <alignment horizontal="center" vertical="center"/>
    </xf>
    <xf numFmtId="0" fontId="13" fillId="2" borderId="12" xfId="4" applyFont="1" applyFill="1" applyBorder="1" applyAlignment="1">
      <alignment horizontal="center"/>
    </xf>
    <xf numFmtId="0" fontId="13" fillId="2" borderId="25" xfId="4" applyFont="1" applyFill="1" applyBorder="1" applyAlignment="1">
      <alignment horizontal="center"/>
    </xf>
    <xf numFmtId="0" fontId="13" fillId="2" borderId="26" xfId="4" applyFont="1" applyFill="1" applyBorder="1" applyAlignment="1">
      <alignment horizontal="center"/>
    </xf>
    <xf numFmtId="0" fontId="13" fillId="2" borderId="12" xfId="4" applyFont="1" applyFill="1" applyBorder="1" applyAlignment="1">
      <alignment horizontal="center" wrapText="1"/>
    </xf>
    <xf numFmtId="0" fontId="13" fillId="2" borderId="25" xfId="4" applyFont="1" applyFill="1" applyBorder="1" applyAlignment="1">
      <alignment horizontal="center" wrapText="1"/>
    </xf>
    <xf numFmtId="0" fontId="13" fillId="2" borderId="26" xfId="4" applyFont="1" applyFill="1" applyBorder="1" applyAlignment="1">
      <alignment horizontal="center" wrapText="1"/>
    </xf>
    <xf numFmtId="0" fontId="1" fillId="13" borderId="9" xfId="0" applyFont="1" applyFill="1" applyBorder="1" applyAlignment="1">
      <alignment horizontal="center"/>
    </xf>
    <xf numFmtId="0" fontId="4" fillId="0" borderId="9" xfId="4" applyFont="1" applyBorder="1" applyAlignment="1">
      <alignment horizontal="center"/>
    </xf>
  </cellXfs>
  <cellStyles count="5">
    <cellStyle name="Comma" xfId="1" builtinId="3"/>
    <cellStyle name="Comma 2" xfId="2"/>
    <cellStyle name="Currency" xfId="3" builtinId="4"/>
    <cellStyle name="Normal" xfId="0" builtinId="0"/>
    <cellStyle name="Normal 2" xfId="4"/>
  </cellStyles>
  <dxfs count="25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91440</xdr:colOff>
      <xdr:row>25</xdr:row>
      <xdr:rowOff>45720</xdr:rowOff>
    </xdr:from>
    <xdr:to>
      <xdr:col>10</xdr:col>
      <xdr:colOff>91440</xdr:colOff>
      <xdr:row>30</xdr:row>
      <xdr:rowOff>137160</xdr:rowOff>
    </xdr:to>
    <xdr:pic>
      <xdr:nvPicPr>
        <xdr:cNvPr id="2789"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56620" y="224790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251460</xdr:colOff>
      <xdr:row>26</xdr:row>
      <xdr:rowOff>0</xdr:rowOff>
    </xdr:from>
    <xdr:to>
      <xdr:col>10</xdr:col>
      <xdr:colOff>251460</xdr:colOff>
      <xdr:row>31</xdr:row>
      <xdr:rowOff>289560</xdr:rowOff>
    </xdr:to>
    <xdr:pic>
      <xdr:nvPicPr>
        <xdr:cNvPr id="2790"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6640" y="2247900"/>
          <a:ext cx="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0</xdr:colOff>
      <xdr:row>16</xdr:row>
      <xdr:rowOff>0</xdr:rowOff>
    </xdr:from>
    <xdr:to>
      <xdr:col>15</xdr:col>
      <xdr:colOff>0</xdr:colOff>
      <xdr:row>17</xdr:row>
      <xdr:rowOff>259080</xdr:rowOff>
    </xdr:to>
    <xdr:pic>
      <xdr:nvPicPr>
        <xdr:cNvPr id="22573"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0" y="10645140"/>
          <a:ext cx="0" cy="830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29</xdr:row>
      <xdr:rowOff>0</xdr:rowOff>
    </xdr:from>
    <xdr:to>
      <xdr:col>15</xdr:col>
      <xdr:colOff>0</xdr:colOff>
      <xdr:row>33</xdr:row>
      <xdr:rowOff>289560</xdr:rowOff>
    </xdr:to>
    <xdr:pic>
      <xdr:nvPicPr>
        <xdr:cNvPr id="22574"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0" y="17693640"/>
          <a:ext cx="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15</xdr:col>
      <xdr:colOff>0</xdr:colOff>
      <xdr:row>6</xdr:row>
      <xdr:rowOff>45720</xdr:rowOff>
    </xdr:from>
    <xdr:to>
      <xdr:col>15</xdr:col>
      <xdr:colOff>0</xdr:colOff>
      <xdr:row>7</xdr:row>
      <xdr:rowOff>304800</xdr:rowOff>
    </xdr:to>
    <xdr:pic>
      <xdr:nvPicPr>
        <xdr:cNvPr id="23597"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0" y="1737360"/>
          <a:ext cx="0" cy="830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11</xdr:row>
      <xdr:rowOff>0</xdr:rowOff>
    </xdr:from>
    <xdr:to>
      <xdr:col>15</xdr:col>
      <xdr:colOff>0</xdr:colOff>
      <xdr:row>15</xdr:row>
      <xdr:rowOff>289560</xdr:rowOff>
    </xdr:to>
    <xdr:pic>
      <xdr:nvPicPr>
        <xdr:cNvPr id="23598"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0" y="3977640"/>
          <a:ext cx="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15</xdr:col>
      <xdr:colOff>0</xdr:colOff>
      <xdr:row>10</xdr:row>
      <xdr:rowOff>0</xdr:rowOff>
    </xdr:from>
    <xdr:to>
      <xdr:col>15</xdr:col>
      <xdr:colOff>0</xdr:colOff>
      <xdr:row>10</xdr:row>
      <xdr:rowOff>838200</xdr:rowOff>
    </xdr:to>
    <xdr:pic>
      <xdr:nvPicPr>
        <xdr:cNvPr id="24621"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0" y="434340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16</xdr:row>
      <xdr:rowOff>0</xdr:rowOff>
    </xdr:from>
    <xdr:to>
      <xdr:col>15</xdr:col>
      <xdr:colOff>0</xdr:colOff>
      <xdr:row>20</xdr:row>
      <xdr:rowOff>289560</xdr:rowOff>
    </xdr:to>
    <xdr:pic>
      <xdr:nvPicPr>
        <xdr:cNvPr id="24622"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0" y="9867900"/>
          <a:ext cx="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91440</xdr:colOff>
      <xdr:row>38</xdr:row>
      <xdr:rowOff>45720</xdr:rowOff>
    </xdr:from>
    <xdr:to>
      <xdr:col>12</xdr:col>
      <xdr:colOff>91440</xdr:colOff>
      <xdr:row>40</xdr:row>
      <xdr:rowOff>121920</xdr:rowOff>
    </xdr:to>
    <xdr:pic>
      <xdr:nvPicPr>
        <xdr:cNvPr id="1980"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2280" y="1545336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259080</xdr:colOff>
      <xdr:row>106</xdr:row>
      <xdr:rowOff>0</xdr:rowOff>
    </xdr:from>
    <xdr:to>
      <xdr:col>12</xdr:col>
      <xdr:colOff>259080</xdr:colOff>
      <xdr:row>111</xdr:row>
      <xdr:rowOff>99060</xdr:rowOff>
    </xdr:to>
    <xdr:pic>
      <xdr:nvPicPr>
        <xdr:cNvPr id="1981"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99920" y="45994320"/>
          <a:ext cx="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0</xdr:colOff>
      <xdr:row>31</xdr:row>
      <xdr:rowOff>45720</xdr:rowOff>
    </xdr:from>
    <xdr:to>
      <xdr:col>16</xdr:col>
      <xdr:colOff>0</xdr:colOff>
      <xdr:row>32</xdr:row>
      <xdr:rowOff>304800</xdr:rowOff>
    </xdr:to>
    <xdr:pic>
      <xdr:nvPicPr>
        <xdr:cNvPr id="15411"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60240" y="18120360"/>
          <a:ext cx="0" cy="830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91</xdr:row>
      <xdr:rowOff>0</xdr:rowOff>
    </xdr:from>
    <xdr:to>
      <xdr:col>16</xdr:col>
      <xdr:colOff>0</xdr:colOff>
      <xdr:row>95</xdr:row>
      <xdr:rowOff>289560</xdr:rowOff>
    </xdr:to>
    <xdr:pic>
      <xdr:nvPicPr>
        <xdr:cNvPr id="15412"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60240" y="57043320"/>
          <a:ext cx="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9</xdr:row>
      <xdr:rowOff>0</xdr:rowOff>
    </xdr:from>
    <xdr:to>
      <xdr:col>15</xdr:col>
      <xdr:colOff>0</xdr:colOff>
      <xdr:row>10</xdr:row>
      <xdr:rowOff>457200</xdr:rowOff>
    </xdr:to>
    <xdr:pic>
      <xdr:nvPicPr>
        <xdr:cNvPr id="16429"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0" y="397764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11</xdr:row>
      <xdr:rowOff>0</xdr:rowOff>
    </xdr:from>
    <xdr:to>
      <xdr:col>15</xdr:col>
      <xdr:colOff>0</xdr:colOff>
      <xdr:row>15</xdr:row>
      <xdr:rowOff>289560</xdr:rowOff>
    </xdr:to>
    <xdr:pic>
      <xdr:nvPicPr>
        <xdr:cNvPr id="16430"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0" y="5311140"/>
          <a:ext cx="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0</xdr:colOff>
      <xdr:row>5</xdr:row>
      <xdr:rowOff>0</xdr:rowOff>
    </xdr:from>
    <xdr:to>
      <xdr:col>15</xdr:col>
      <xdr:colOff>0</xdr:colOff>
      <xdr:row>7</xdr:row>
      <xdr:rowOff>76200</xdr:rowOff>
    </xdr:to>
    <xdr:pic>
      <xdr:nvPicPr>
        <xdr:cNvPr id="17453"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0" y="131064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26</xdr:row>
      <xdr:rowOff>0</xdr:rowOff>
    </xdr:from>
    <xdr:to>
      <xdr:col>15</xdr:col>
      <xdr:colOff>0</xdr:colOff>
      <xdr:row>30</xdr:row>
      <xdr:rowOff>289560</xdr:rowOff>
    </xdr:to>
    <xdr:pic>
      <xdr:nvPicPr>
        <xdr:cNvPr id="17454"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0" y="17678400"/>
          <a:ext cx="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0</xdr:colOff>
      <xdr:row>5</xdr:row>
      <xdr:rowOff>0</xdr:rowOff>
    </xdr:from>
    <xdr:to>
      <xdr:col>15</xdr:col>
      <xdr:colOff>0</xdr:colOff>
      <xdr:row>8</xdr:row>
      <xdr:rowOff>144780</xdr:rowOff>
    </xdr:to>
    <xdr:pic>
      <xdr:nvPicPr>
        <xdr:cNvPr id="19501"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0" y="1310640"/>
          <a:ext cx="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5</xdr:row>
      <xdr:rowOff>0</xdr:rowOff>
    </xdr:from>
    <xdr:to>
      <xdr:col>15</xdr:col>
      <xdr:colOff>0</xdr:colOff>
      <xdr:row>9</xdr:row>
      <xdr:rowOff>289560</xdr:rowOff>
    </xdr:to>
    <xdr:pic>
      <xdr:nvPicPr>
        <xdr:cNvPr id="19502"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0" y="1310640"/>
          <a:ext cx="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0</xdr:colOff>
      <xdr:row>7</xdr:row>
      <xdr:rowOff>0</xdr:rowOff>
    </xdr:from>
    <xdr:to>
      <xdr:col>15</xdr:col>
      <xdr:colOff>0</xdr:colOff>
      <xdr:row>9</xdr:row>
      <xdr:rowOff>76200</xdr:rowOff>
    </xdr:to>
    <xdr:pic>
      <xdr:nvPicPr>
        <xdr:cNvPr id="18477"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0" y="226314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16</xdr:row>
      <xdr:rowOff>0</xdr:rowOff>
    </xdr:from>
    <xdr:to>
      <xdr:col>15</xdr:col>
      <xdr:colOff>0</xdr:colOff>
      <xdr:row>20</xdr:row>
      <xdr:rowOff>289560</xdr:rowOff>
    </xdr:to>
    <xdr:pic>
      <xdr:nvPicPr>
        <xdr:cNvPr id="18478"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0" y="7787640"/>
          <a:ext cx="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0</xdr:colOff>
      <xdr:row>5</xdr:row>
      <xdr:rowOff>0</xdr:rowOff>
    </xdr:from>
    <xdr:to>
      <xdr:col>15</xdr:col>
      <xdr:colOff>0</xdr:colOff>
      <xdr:row>6</xdr:row>
      <xdr:rowOff>76200</xdr:rowOff>
    </xdr:to>
    <xdr:pic>
      <xdr:nvPicPr>
        <xdr:cNvPr id="20525"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0" y="131064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6</xdr:row>
      <xdr:rowOff>0</xdr:rowOff>
    </xdr:from>
    <xdr:to>
      <xdr:col>15</xdr:col>
      <xdr:colOff>0</xdr:colOff>
      <xdr:row>10</xdr:row>
      <xdr:rowOff>289560</xdr:rowOff>
    </xdr:to>
    <xdr:pic>
      <xdr:nvPicPr>
        <xdr:cNvPr id="20526"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0" y="2072640"/>
          <a:ext cx="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0</xdr:colOff>
      <xdr:row>6</xdr:row>
      <xdr:rowOff>0</xdr:rowOff>
    </xdr:from>
    <xdr:to>
      <xdr:col>15</xdr:col>
      <xdr:colOff>0</xdr:colOff>
      <xdr:row>9</xdr:row>
      <xdr:rowOff>68580</xdr:rowOff>
    </xdr:to>
    <xdr:pic>
      <xdr:nvPicPr>
        <xdr:cNvPr id="21549"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0" y="169164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8</xdr:row>
      <xdr:rowOff>0</xdr:rowOff>
    </xdr:from>
    <xdr:to>
      <xdr:col>15</xdr:col>
      <xdr:colOff>0</xdr:colOff>
      <xdr:row>12</xdr:row>
      <xdr:rowOff>289560</xdr:rowOff>
    </xdr:to>
    <xdr:pic>
      <xdr:nvPicPr>
        <xdr:cNvPr id="21550"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0" y="2263140"/>
          <a:ext cx="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48%20TCO%20Body%20Came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ardware"/>
      <sheetName val="Software"/>
      <sheetName val="Services + Staff Aug"/>
      <sheetName val="Staff Needs"/>
      <sheetName val="Staff Costs"/>
      <sheetName val="Price List FY16"/>
      <sheetName val="Instructions"/>
    </sheetNames>
    <sheetDataSet>
      <sheetData sheetId="0" refreshError="1">
        <row r="6">
          <cell r="B6">
            <v>2232000</v>
          </cell>
        </row>
        <row r="7">
          <cell r="B7">
            <v>0</v>
          </cell>
        </row>
        <row r="8">
          <cell r="B8">
            <v>324000</v>
          </cell>
        </row>
        <row r="9">
          <cell r="B9">
            <v>446400</v>
          </cell>
        </row>
        <row r="10">
          <cell r="B10">
            <v>0</v>
          </cell>
        </row>
        <row r="11">
          <cell r="B11">
            <v>0</v>
          </cell>
        </row>
        <row r="12">
          <cell r="B12">
            <v>215884</v>
          </cell>
        </row>
        <row r="15">
          <cell r="B15">
            <v>3300000</v>
          </cell>
        </row>
        <row r="16">
          <cell r="B16">
            <v>310000</v>
          </cell>
        </row>
        <row r="17">
          <cell r="B17">
            <v>0</v>
          </cell>
        </row>
        <row r="18">
          <cell r="B18">
            <v>0</v>
          </cell>
        </row>
        <row r="19">
          <cell r="B19">
            <v>105000</v>
          </cell>
        </row>
        <row r="20">
          <cell r="B20">
            <v>90000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04"/>
  <sheetViews>
    <sheetView zoomScale="70" zoomScaleNormal="70" workbookViewId="0">
      <pane ySplit="3" topLeftCell="A4" activePane="bottomLeft" state="frozen"/>
      <selection activeCell="B13" sqref="B13"/>
      <selection pane="bottomLeft" activeCell="A4" sqref="A4"/>
    </sheetView>
  </sheetViews>
  <sheetFormatPr defaultRowHeight="13.2" outlineLevelRow="2" x14ac:dyDescent="0.25"/>
  <cols>
    <col min="1" max="1" width="6.109375" customWidth="1"/>
    <col min="2" max="2" width="20.109375" hidden="1" customWidth="1"/>
    <col min="3" max="3" width="69.109375" style="1" customWidth="1"/>
    <col min="4" max="4" width="12.33203125" style="1" customWidth="1"/>
    <col min="5" max="5" width="15.6640625" style="2" customWidth="1"/>
    <col min="6" max="6" width="15.5546875" style="2" bestFit="1" customWidth="1"/>
    <col min="7" max="7" width="16.44140625" style="2" bestFit="1" customWidth="1"/>
    <col min="8" max="8" width="8.44140625" style="20" bestFit="1" customWidth="1"/>
    <col min="9" max="9" width="2.5546875" customWidth="1"/>
    <col min="10" max="10" width="13.6640625" bestFit="1" customWidth="1"/>
    <col min="11" max="11" width="17.109375" customWidth="1"/>
    <col min="12" max="12" width="19.5546875" customWidth="1"/>
    <col min="13" max="13" width="17.6640625" customWidth="1"/>
    <col min="14" max="14" width="14.44140625" customWidth="1"/>
    <col min="15" max="15" width="15.33203125" customWidth="1"/>
    <col min="16" max="16" width="8.44140625" bestFit="1" customWidth="1"/>
    <col min="17" max="17" width="1.6640625" customWidth="1"/>
    <col min="18" max="18" width="8" customWidth="1"/>
  </cols>
  <sheetData>
    <row r="1" spans="1:8" ht="21" x14ac:dyDescent="0.4">
      <c r="A1" s="189" t="s">
        <v>76</v>
      </c>
      <c r="B1" s="189"/>
      <c r="C1" s="189"/>
      <c r="D1" s="189"/>
      <c r="E1" s="189"/>
      <c r="F1" s="189"/>
      <c r="G1" s="189"/>
      <c r="H1" s="189"/>
    </row>
    <row r="2" spans="1:8" ht="21" x14ac:dyDescent="0.4">
      <c r="A2" s="3"/>
      <c r="B2" s="3"/>
      <c r="C2" s="3"/>
      <c r="D2" s="3"/>
      <c r="E2" s="3"/>
      <c r="F2" s="3"/>
      <c r="G2" s="3"/>
      <c r="H2" s="3"/>
    </row>
    <row r="3" spans="1:8" ht="31.2" x14ac:dyDescent="0.3">
      <c r="A3" s="6" t="s">
        <v>24</v>
      </c>
      <c r="B3" s="4" t="s">
        <v>0</v>
      </c>
      <c r="C3" s="5" t="s">
        <v>77</v>
      </c>
      <c r="D3" s="6" t="s">
        <v>70</v>
      </c>
      <c r="E3" s="6" t="s">
        <v>53</v>
      </c>
      <c r="F3" s="6" t="s">
        <v>2</v>
      </c>
      <c r="G3" s="6" t="s">
        <v>3</v>
      </c>
      <c r="H3" s="7" t="s">
        <v>4</v>
      </c>
    </row>
    <row r="5" spans="1:8" ht="15.9" customHeight="1" x14ac:dyDescent="0.3">
      <c r="A5" s="190" t="s">
        <v>44</v>
      </c>
      <c r="B5" s="190"/>
      <c r="C5" s="190"/>
      <c r="D5" s="190"/>
      <c r="E5" s="190"/>
      <c r="F5" s="190"/>
      <c r="G5" s="190"/>
      <c r="H5" s="190"/>
    </row>
    <row r="6" spans="1:8" ht="15" x14ac:dyDescent="0.25">
      <c r="A6" s="18" t="s">
        <v>5</v>
      </c>
      <c r="B6" s="21"/>
      <c r="C6" s="22"/>
      <c r="D6" s="22"/>
      <c r="E6" s="10"/>
      <c r="F6" s="10"/>
      <c r="G6" s="10"/>
      <c r="H6" s="24"/>
    </row>
    <row r="7" spans="1:8" ht="15" x14ac:dyDescent="0.25">
      <c r="A7" s="18" t="s">
        <v>6</v>
      </c>
      <c r="B7" s="21"/>
      <c r="C7" s="22"/>
      <c r="D7" s="22"/>
      <c r="E7" s="10"/>
      <c r="F7" s="10"/>
      <c r="G7" s="10"/>
      <c r="H7" s="24"/>
    </row>
    <row r="8" spans="1:8" ht="15" x14ac:dyDescent="0.25">
      <c r="A8" s="18" t="s">
        <v>7</v>
      </c>
      <c r="B8" s="21"/>
      <c r="C8" s="22"/>
      <c r="D8" s="22"/>
      <c r="E8" s="10"/>
      <c r="F8" s="10"/>
      <c r="G8" s="10"/>
      <c r="H8" s="23"/>
    </row>
    <row r="9" spans="1:8" ht="15" x14ac:dyDescent="0.25">
      <c r="A9" s="18" t="s">
        <v>8</v>
      </c>
      <c r="B9" s="21"/>
      <c r="C9" s="22"/>
      <c r="D9" s="22"/>
      <c r="E9" s="10"/>
      <c r="F9" s="10"/>
      <c r="G9" s="10"/>
      <c r="H9" s="23"/>
    </row>
    <row r="10" spans="1:8" ht="15" x14ac:dyDescent="0.25">
      <c r="A10" s="18" t="s">
        <v>9</v>
      </c>
      <c r="B10" s="21"/>
      <c r="C10" s="22"/>
      <c r="D10" s="22"/>
      <c r="E10" s="10"/>
      <c r="F10" s="10"/>
      <c r="G10" s="10"/>
      <c r="H10" s="23"/>
    </row>
    <row r="11" spans="1:8" ht="34.200000000000003" hidden="1" customHeight="1" outlineLevel="1" x14ac:dyDescent="0.25">
      <c r="A11" s="18" t="s">
        <v>10</v>
      </c>
      <c r="B11" s="21"/>
      <c r="C11" s="22"/>
      <c r="D11" s="22"/>
      <c r="E11" s="10"/>
      <c r="F11" s="10"/>
      <c r="G11" s="10"/>
      <c r="H11" s="23"/>
    </row>
    <row r="12" spans="1:8" ht="15" hidden="1" outlineLevel="1" x14ac:dyDescent="0.25">
      <c r="A12" s="18" t="s">
        <v>11</v>
      </c>
      <c r="B12" s="21"/>
      <c r="C12" s="22"/>
      <c r="D12" s="22"/>
      <c r="E12" s="10"/>
      <c r="F12" s="10"/>
      <c r="G12" s="10"/>
      <c r="H12" s="23"/>
    </row>
    <row r="13" spans="1:8" ht="15" hidden="1" outlineLevel="1" x14ac:dyDescent="0.25">
      <c r="A13" s="18" t="s">
        <v>72</v>
      </c>
      <c r="B13" s="21"/>
      <c r="C13" s="22"/>
      <c r="D13" s="22"/>
      <c r="E13" s="10"/>
      <c r="F13" s="10"/>
      <c r="G13" s="10"/>
      <c r="H13" s="25"/>
    </row>
    <row r="14" spans="1:8" ht="15" hidden="1" outlineLevel="1" x14ac:dyDescent="0.25">
      <c r="A14" s="18" t="s">
        <v>73</v>
      </c>
      <c r="B14" s="21"/>
      <c r="C14" s="22"/>
      <c r="D14" s="22"/>
      <c r="E14" s="10"/>
      <c r="F14" s="10"/>
      <c r="G14" s="10"/>
      <c r="H14" s="25"/>
    </row>
    <row r="15" spans="1:8" ht="15" hidden="1" outlineLevel="1" x14ac:dyDescent="0.25">
      <c r="A15" s="18" t="s">
        <v>12</v>
      </c>
      <c r="B15" s="21"/>
      <c r="C15" s="22"/>
      <c r="D15" s="22"/>
      <c r="E15" s="10"/>
      <c r="F15" s="10"/>
      <c r="G15" s="10"/>
      <c r="H15" s="25"/>
    </row>
    <row r="16" spans="1:8" ht="15" hidden="1" outlineLevel="1" x14ac:dyDescent="0.25">
      <c r="A16" s="18" t="s">
        <v>28</v>
      </c>
      <c r="B16" s="21"/>
      <c r="C16" s="22"/>
      <c r="D16" s="22"/>
      <c r="E16" s="10"/>
      <c r="F16" s="10"/>
      <c r="G16" s="10"/>
      <c r="H16" s="25"/>
    </row>
    <row r="17" spans="1:8" ht="30.6" hidden="1" customHeight="1" outlineLevel="1" x14ac:dyDescent="0.25">
      <c r="A17" s="18" t="s">
        <v>29</v>
      </c>
      <c r="B17" s="21"/>
      <c r="C17" s="22"/>
      <c r="D17" s="22"/>
      <c r="E17" s="10"/>
      <c r="F17" s="10"/>
      <c r="G17" s="10"/>
      <c r="H17" s="25"/>
    </row>
    <row r="18" spans="1:8" ht="15" hidden="1" outlineLevel="1" x14ac:dyDescent="0.25">
      <c r="A18" s="18" t="s">
        <v>13</v>
      </c>
      <c r="B18" s="21"/>
      <c r="C18" s="22"/>
      <c r="D18" s="22"/>
      <c r="E18" s="10"/>
      <c r="F18" s="10"/>
      <c r="G18" s="10"/>
      <c r="H18" s="25"/>
    </row>
    <row r="19" spans="1:8" ht="15" hidden="1" outlineLevel="1" x14ac:dyDescent="0.25">
      <c r="A19" s="18" t="s">
        <v>30</v>
      </c>
      <c r="B19" s="21"/>
      <c r="C19" s="22"/>
      <c r="D19" s="22"/>
      <c r="E19" s="10"/>
      <c r="F19" s="10"/>
      <c r="G19" s="10"/>
      <c r="H19" s="25"/>
    </row>
    <row r="20" spans="1:8" ht="15" hidden="1" outlineLevel="1" x14ac:dyDescent="0.25">
      <c r="A20" s="18" t="s">
        <v>31</v>
      </c>
      <c r="B20" s="21"/>
      <c r="C20" s="22"/>
      <c r="D20" s="22"/>
      <c r="E20" s="10"/>
      <c r="F20" s="10"/>
      <c r="G20" s="10"/>
      <c r="H20" s="25"/>
    </row>
    <row r="21" spans="1:8" ht="15" hidden="1" outlineLevel="1" x14ac:dyDescent="0.25">
      <c r="A21" s="18" t="s">
        <v>32</v>
      </c>
      <c r="B21" s="21"/>
      <c r="C21" s="22"/>
      <c r="D21" s="22"/>
      <c r="E21" s="10"/>
      <c r="F21" s="10"/>
      <c r="G21" s="10"/>
      <c r="H21" s="25"/>
    </row>
    <row r="22" spans="1:8" ht="15" hidden="1" outlineLevel="1" x14ac:dyDescent="0.25">
      <c r="A22" s="18" t="s">
        <v>14</v>
      </c>
      <c r="B22" s="21"/>
      <c r="C22" s="22"/>
      <c r="D22" s="10"/>
      <c r="E22" s="10"/>
      <c r="F22" s="10"/>
      <c r="G22" s="10"/>
      <c r="H22" s="25"/>
    </row>
    <row r="23" spans="1:8" ht="15" hidden="1" outlineLevel="1" x14ac:dyDescent="0.25">
      <c r="A23" s="18" t="s">
        <v>15</v>
      </c>
      <c r="B23" s="21"/>
      <c r="C23" s="22"/>
      <c r="D23" s="22"/>
      <c r="E23" s="10"/>
      <c r="F23" s="10"/>
      <c r="G23" s="10"/>
      <c r="H23" s="25"/>
    </row>
    <row r="24" spans="1:8" ht="15" hidden="1" outlineLevel="1" x14ac:dyDescent="0.25">
      <c r="A24" s="18" t="s">
        <v>16</v>
      </c>
      <c r="B24" s="21"/>
      <c r="C24" s="22"/>
      <c r="D24" s="22"/>
      <c r="E24" s="10"/>
      <c r="F24" s="10"/>
      <c r="G24" s="10"/>
      <c r="H24" s="25"/>
    </row>
    <row r="25" spans="1:8" ht="15" hidden="1" outlineLevel="1" x14ac:dyDescent="0.25">
      <c r="A25" s="18" t="s">
        <v>17</v>
      </c>
      <c r="B25" s="21"/>
      <c r="C25" s="22"/>
      <c r="D25" s="22"/>
      <c r="E25" s="10"/>
      <c r="F25" s="10"/>
      <c r="G25" s="10"/>
      <c r="H25" s="25"/>
    </row>
    <row r="26" spans="1:8" ht="15" hidden="1" outlineLevel="1" x14ac:dyDescent="0.25">
      <c r="A26" s="18" t="s">
        <v>74</v>
      </c>
      <c r="B26" s="21"/>
      <c r="C26" s="22"/>
      <c r="D26" s="22"/>
      <c r="E26" s="10"/>
      <c r="F26" s="10"/>
      <c r="G26" s="10"/>
      <c r="H26" s="25"/>
    </row>
    <row r="27" spans="1:8" ht="15.75" hidden="1" customHeight="1" outlineLevel="1" x14ac:dyDescent="0.25">
      <c r="A27" s="11"/>
      <c r="B27" s="12"/>
      <c r="C27" s="8"/>
      <c r="D27" s="8"/>
      <c r="E27" s="13"/>
      <c r="F27" s="13"/>
      <c r="G27" s="13"/>
      <c r="H27" s="9"/>
    </row>
    <row r="28" spans="1:8" ht="15.75" customHeight="1" collapsed="1" thickBot="1" x14ac:dyDescent="0.35">
      <c r="A28" s="14" t="s">
        <v>45</v>
      </c>
      <c r="B28" s="14"/>
      <c r="C28" s="15"/>
      <c r="D28" s="15"/>
      <c r="E28" s="16">
        <f>SUM(E6:E26)</f>
        <v>0</v>
      </c>
      <c r="F28" s="16">
        <f>SUM(F6:F26)</f>
        <v>0</v>
      </c>
      <c r="G28" s="16">
        <f>SUM(G6:G26)</f>
        <v>0</v>
      </c>
      <c r="H28" s="17">
        <f>SUM(H6:H26)</f>
        <v>0</v>
      </c>
    </row>
    <row r="29" spans="1:8" ht="15.75" customHeight="1" thickTop="1" x14ac:dyDescent="0.25">
      <c r="C29"/>
      <c r="D29"/>
      <c r="E29"/>
      <c r="F29"/>
      <c r="G29"/>
      <c r="H29"/>
    </row>
    <row r="30" spans="1:8" ht="24" customHeight="1" x14ac:dyDescent="0.25">
      <c r="C30"/>
      <c r="D30"/>
      <c r="E30"/>
      <c r="F30"/>
      <c r="G30"/>
      <c r="H30"/>
    </row>
    <row r="31" spans="1:8" ht="15.75" customHeight="1" x14ac:dyDescent="0.3">
      <c r="A31" s="191" t="s">
        <v>46</v>
      </c>
      <c r="B31" s="191"/>
      <c r="C31" s="191"/>
      <c r="D31" s="191"/>
      <c r="E31" s="191"/>
      <c r="F31" s="191"/>
      <c r="G31" s="191"/>
      <c r="H31" s="191"/>
    </row>
    <row r="32" spans="1:8" ht="30" x14ac:dyDescent="0.25">
      <c r="A32" s="18" t="s">
        <v>18</v>
      </c>
      <c r="B32" s="21"/>
      <c r="C32" s="22" t="s">
        <v>80</v>
      </c>
      <c r="D32" s="22"/>
      <c r="E32" s="10"/>
      <c r="F32" s="10">
        <v>-1021096</v>
      </c>
      <c r="G32" s="10"/>
      <c r="H32" s="25"/>
    </row>
    <row r="33" spans="1:8" ht="30" x14ac:dyDescent="0.25">
      <c r="A33" s="18" t="s">
        <v>19</v>
      </c>
      <c r="B33" s="21"/>
      <c r="C33" s="22" t="s">
        <v>189</v>
      </c>
      <c r="D33" s="22"/>
      <c r="E33" s="10"/>
      <c r="F33" s="10">
        <v>-584502</v>
      </c>
      <c r="G33" s="10"/>
      <c r="H33" s="25"/>
    </row>
    <row r="34" spans="1:8" ht="15" x14ac:dyDescent="0.25">
      <c r="A34" s="18" t="s">
        <v>20</v>
      </c>
      <c r="B34" s="21"/>
      <c r="C34" s="22"/>
      <c r="D34" s="22"/>
      <c r="E34" s="10"/>
      <c r="F34" s="10"/>
      <c r="G34" s="10"/>
      <c r="H34" s="25"/>
    </row>
    <row r="35" spans="1:8" ht="15" x14ac:dyDescent="0.25">
      <c r="A35" s="18" t="s">
        <v>21</v>
      </c>
      <c r="B35" s="21"/>
      <c r="C35" s="22"/>
      <c r="D35" s="22"/>
      <c r="E35" s="10"/>
      <c r="F35" s="10"/>
      <c r="G35" s="10"/>
      <c r="H35" s="25"/>
    </row>
    <row r="36" spans="1:8" ht="15" x14ac:dyDescent="0.25">
      <c r="A36" s="18" t="s">
        <v>22</v>
      </c>
      <c r="B36" s="21"/>
      <c r="C36" s="22"/>
      <c r="D36" s="22"/>
      <c r="E36" s="10"/>
      <c r="F36" s="10"/>
      <c r="G36" s="10"/>
      <c r="H36" s="25"/>
    </row>
    <row r="37" spans="1:8" ht="15" hidden="1" outlineLevel="2" x14ac:dyDescent="0.25">
      <c r="A37" s="18" t="s">
        <v>59</v>
      </c>
      <c r="B37" s="21"/>
      <c r="C37" s="22"/>
      <c r="D37" s="22"/>
      <c r="E37" s="10"/>
      <c r="F37" s="10"/>
      <c r="G37" s="10"/>
      <c r="H37" s="25"/>
    </row>
    <row r="38" spans="1:8" ht="15" hidden="1" outlineLevel="2" x14ac:dyDescent="0.25">
      <c r="A38" s="18" t="s">
        <v>60</v>
      </c>
      <c r="B38" s="21"/>
      <c r="C38" s="22"/>
      <c r="D38" s="22"/>
      <c r="E38" s="10"/>
      <c r="F38" s="10"/>
      <c r="G38" s="10"/>
      <c r="H38" s="25"/>
    </row>
    <row r="39" spans="1:8" ht="15" hidden="1" outlineLevel="2" x14ac:dyDescent="0.25">
      <c r="A39" s="18" t="s">
        <v>61</v>
      </c>
      <c r="B39" s="21"/>
      <c r="C39" s="22"/>
      <c r="D39" s="22"/>
      <c r="E39" s="10"/>
      <c r="F39" s="10"/>
      <c r="G39" s="10"/>
      <c r="H39" s="25"/>
    </row>
    <row r="40" spans="1:8" ht="15" hidden="1" outlineLevel="2" x14ac:dyDescent="0.25">
      <c r="A40" s="18" t="s">
        <v>62</v>
      </c>
      <c r="B40" s="21"/>
      <c r="C40" s="22"/>
      <c r="D40" s="22"/>
      <c r="E40" s="10"/>
      <c r="F40" s="10"/>
      <c r="G40" s="10"/>
      <c r="H40" s="25"/>
    </row>
    <row r="41" spans="1:8" ht="15" hidden="1" outlineLevel="2" x14ac:dyDescent="0.25">
      <c r="A41" s="18" t="s">
        <v>63</v>
      </c>
      <c r="B41" s="21"/>
      <c r="C41" s="22"/>
      <c r="D41" s="22"/>
      <c r="E41" s="10"/>
      <c r="F41" s="10"/>
      <c r="G41" s="10"/>
      <c r="H41" s="25"/>
    </row>
    <row r="42" spans="1:8" ht="15" hidden="1" outlineLevel="2" x14ac:dyDescent="0.25">
      <c r="A42" s="18" t="s">
        <v>64</v>
      </c>
      <c r="B42" s="21"/>
      <c r="C42" s="22"/>
      <c r="D42" s="22"/>
      <c r="E42" s="10"/>
      <c r="F42" s="10"/>
      <c r="G42" s="10"/>
      <c r="H42" s="25"/>
    </row>
    <row r="43" spans="1:8" ht="15" hidden="1" outlineLevel="2" x14ac:dyDescent="0.25">
      <c r="A43" s="18" t="s">
        <v>65</v>
      </c>
      <c r="B43" s="21"/>
      <c r="C43" s="22"/>
      <c r="D43" s="22"/>
      <c r="E43" s="10"/>
      <c r="F43" s="10"/>
      <c r="G43" s="10"/>
      <c r="H43" s="25"/>
    </row>
    <row r="44" spans="1:8" ht="15.75" customHeight="1" collapsed="1" thickBot="1" x14ac:dyDescent="0.35">
      <c r="A44" s="188" t="s">
        <v>47</v>
      </c>
      <c r="B44" s="188"/>
      <c r="C44" s="188"/>
      <c r="D44" s="28"/>
      <c r="E44" s="16">
        <f>SUM(E32:E43)</f>
        <v>0</v>
      </c>
      <c r="F44" s="16">
        <f>SUM(F32:F43)</f>
        <v>-1605598</v>
      </c>
      <c r="G44" s="16">
        <f>SUM(G32:G43)</f>
        <v>0</v>
      </c>
      <c r="H44" s="16">
        <f>SUM(H32:H43)</f>
        <v>0</v>
      </c>
    </row>
    <row r="45" spans="1:8" ht="27.6" customHeight="1" thickTop="1" x14ac:dyDescent="0.25">
      <c r="C45"/>
      <c r="D45"/>
      <c r="E45"/>
      <c r="F45"/>
      <c r="G45"/>
      <c r="H45"/>
    </row>
    <row r="46" spans="1:8" ht="15.75" customHeight="1" x14ac:dyDescent="0.3">
      <c r="A46" s="191" t="s">
        <v>48</v>
      </c>
      <c r="B46" s="191"/>
      <c r="C46" s="191"/>
      <c r="D46" s="191"/>
      <c r="E46" s="191"/>
      <c r="F46" s="191"/>
      <c r="G46" s="191"/>
      <c r="H46" s="191"/>
    </row>
    <row r="47" spans="1:8" ht="15" x14ac:dyDescent="0.25">
      <c r="A47" s="18" t="s">
        <v>23</v>
      </c>
      <c r="B47" s="21"/>
      <c r="C47" s="22" t="s">
        <v>78</v>
      </c>
      <c r="D47" s="22"/>
      <c r="E47" s="10">
        <f>2600673*0.3333</f>
        <v>866804.31089999992</v>
      </c>
      <c r="F47" s="10">
        <v>2730706</v>
      </c>
      <c r="G47" s="10"/>
      <c r="H47" s="25"/>
    </row>
    <row r="48" spans="1:8" ht="15" x14ac:dyDescent="0.25">
      <c r="A48" s="18">
        <v>3.2</v>
      </c>
      <c r="B48" s="21"/>
      <c r="C48" s="22" t="s">
        <v>79</v>
      </c>
      <c r="D48" s="22"/>
      <c r="E48" s="10"/>
      <c r="F48" s="10">
        <v>1575322</v>
      </c>
      <c r="G48" s="10"/>
      <c r="H48" s="25"/>
    </row>
    <row r="49" spans="1:11" ht="15" x14ac:dyDescent="0.25">
      <c r="A49" s="18">
        <v>3.3</v>
      </c>
      <c r="B49" s="21"/>
      <c r="C49" s="22"/>
      <c r="D49" s="22"/>
      <c r="E49" s="10"/>
      <c r="F49" s="10"/>
      <c r="G49" s="10"/>
      <c r="H49" s="25"/>
      <c r="K49" s="68"/>
    </row>
    <row r="50" spans="1:11" ht="15" x14ac:dyDescent="0.25">
      <c r="A50" s="18">
        <v>3.4</v>
      </c>
      <c r="B50" s="21"/>
      <c r="C50" s="22"/>
      <c r="D50" s="22"/>
      <c r="E50" s="10"/>
      <c r="F50" s="10"/>
      <c r="G50" s="10"/>
      <c r="H50" s="25"/>
    </row>
    <row r="51" spans="1:11" ht="15" x14ac:dyDescent="0.25">
      <c r="A51" s="18">
        <v>3.5</v>
      </c>
      <c r="B51" s="21"/>
      <c r="C51" s="22"/>
      <c r="D51" s="22"/>
      <c r="E51" s="10"/>
      <c r="F51" s="10"/>
      <c r="G51" s="10"/>
      <c r="H51" s="25"/>
    </row>
    <row r="52" spans="1:11" ht="15" hidden="1" outlineLevel="1" x14ac:dyDescent="0.25">
      <c r="A52" s="18">
        <v>3.6</v>
      </c>
      <c r="B52" s="21"/>
      <c r="C52" s="22"/>
      <c r="D52" s="22"/>
      <c r="E52" s="10"/>
      <c r="F52" s="10"/>
      <c r="G52" s="10"/>
      <c r="H52" s="25"/>
    </row>
    <row r="53" spans="1:11" ht="15" hidden="1" outlineLevel="1" x14ac:dyDescent="0.25">
      <c r="A53" s="18">
        <v>3.7</v>
      </c>
      <c r="B53" s="21"/>
      <c r="C53" s="22"/>
      <c r="D53" s="22"/>
      <c r="E53" s="10"/>
      <c r="F53" s="10"/>
      <c r="G53" s="10"/>
      <c r="H53" s="25"/>
    </row>
    <row r="54" spans="1:11" ht="15" hidden="1" outlineLevel="1" x14ac:dyDescent="0.25">
      <c r="A54" s="18">
        <v>3.8</v>
      </c>
      <c r="B54" s="21"/>
      <c r="C54" s="22"/>
      <c r="D54" s="22"/>
      <c r="E54" s="10"/>
      <c r="F54" s="10"/>
      <c r="G54" s="10"/>
      <c r="H54" s="25"/>
    </row>
    <row r="55" spans="1:11" ht="15" hidden="1" outlineLevel="1" x14ac:dyDescent="0.25">
      <c r="A55" s="18">
        <v>3.9</v>
      </c>
      <c r="B55" s="21"/>
      <c r="C55" s="22"/>
      <c r="D55" s="22"/>
      <c r="E55" s="10"/>
      <c r="F55" s="10"/>
      <c r="G55" s="10"/>
      <c r="H55" s="25"/>
    </row>
    <row r="56" spans="1:11" ht="15" hidden="1" outlineLevel="1" x14ac:dyDescent="0.25">
      <c r="A56" s="18" t="s">
        <v>55</v>
      </c>
      <c r="B56" s="21"/>
      <c r="C56" s="22"/>
      <c r="D56" s="22"/>
      <c r="E56" s="10"/>
      <c r="F56" s="10"/>
      <c r="G56" s="10"/>
      <c r="H56" s="25"/>
    </row>
    <row r="57" spans="1:11" ht="15" hidden="1" outlineLevel="1" x14ac:dyDescent="0.25">
      <c r="A57" s="18" t="s">
        <v>56</v>
      </c>
      <c r="B57" s="21"/>
      <c r="C57" s="22"/>
      <c r="D57" s="22"/>
      <c r="E57" s="10"/>
      <c r="F57" s="10"/>
      <c r="G57" s="10"/>
      <c r="H57" s="25"/>
    </row>
    <row r="58" spans="1:11" ht="15" hidden="1" outlineLevel="1" x14ac:dyDescent="0.25">
      <c r="A58" s="18" t="s">
        <v>57</v>
      </c>
      <c r="B58" s="21"/>
      <c r="C58" s="22"/>
      <c r="D58" s="22"/>
      <c r="E58" s="10"/>
      <c r="F58" s="10"/>
      <c r="G58" s="10"/>
      <c r="H58" s="25"/>
    </row>
    <row r="59" spans="1:11" ht="15" hidden="1" outlineLevel="1" x14ac:dyDescent="0.25">
      <c r="A59" s="18" t="s">
        <v>58</v>
      </c>
      <c r="B59" s="21"/>
      <c r="C59" s="22"/>
      <c r="D59" s="22"/>
      <c r="E59" s="10"/>
      <c r="F59" s="10"/>
      <c r="G59" s="10"/>
      <c r="H59" s="25"/>
    </row>
    <row r="60" spans="1:11" ht="15.75" customHeight="1" collapsed="1" thickBot="1" x14ac:dyDescent="0.35">
      <c r="A60" s="188" t="s">
        <v>49</v>
      </c>
      <c r="B60" s="188"/>
      <c r="C60" s="188"/>
      <c r="D60" s="28"/>
      <c r="E60" s="16">
        <f>SUM(E47:E59)</f>
        <v>866804.31089999992</v>
      </c>
      <c r="F60" s="16">
        <f>SUM(F47:F59)</f>
        <v>4306028</v>
      </c>
      <c r="G60" s="16">
        <f>SUM(G47:G59)</f>
        <v>0</v>
      </c>
      <c r="H60" s="17">
        <f>SUM(H47:H59)</f>
        <v>0</v>
      </c>
    </row>
    <row r="61" spans="1:11" ht="15.75" customHeight="1" thickTop="1" x14ac:dyDescent="0.25">
      <c r="C61"/>
      <c r="D61"/>
      <c r="E61"/>
      <c r="F61"/>
      <c r="G61"/>
      <c r="H61"/>
    </row>
    <row r="62" spans="1:11" ht="15.75" customHeight="1" thickBot="1" x14ac:dyDescent="0.35">
      <c r="A62" s="188" t="s">
        <v>50</v>
      </c>
      <c r="B62" s="188"/>
      <c r="C62" s="188"/>
      <c r="D62" s="27"/>
      <c r="E62" s="26">
        <f>+E28+E44-E60</f>
        <v>-866804.31089999992</v>
      </c>
      <c r="F62" s="26">
        <f>+F28+F44-F60</f>
        <v>-5911626</v>
      </c>
      <c r="G62" s="26">
        <f>+G28+G44+G60</f>
        <v>0</v>
      </c>
      <c r="H62" s="26">
        <f>+H28+H44+H60</f>
        <v>0</v>
      </c>
    </row>
    <row r="63" spans="1:11" ht="15.75" customHeight="1" thickTop="1" x14ac:dyDescent="0.25">
      <c r="C63"/>
      <c r="D63"/>
      <c r="E63"/>
      <c r="F63"/>
      <c r="G63"/>
      <c r="H63"/>
    </row>
    <row r="64" spans="1:11" ht="15.75" customHeight="1" x14ac:dyDescent="0.25">
      <c r="C64"/>
      <c r="D64"/>
      <c r="E64"/>
      <c r="F64"/>
      <c r="G64"/>
      <c r="H64"/>
    </row>
    <row r="65" spans="3:8" ht="15.75" customHeight="1" x14ac:dyDescent="0.25">
      <c r="C65"/>
      <c r="D65"/>
      <c r="E65"/>
      <c r="F65"/>
      <c r="G65"/>
      <c r="H65"/>
    </row>
    <row r="66" spans="3:8" ht="15.75" customHeight="1" x14ac:dyDescent="0.25">
      <c r="C66"/>
      <c r="D66"/>
      <c r="E66"/>
      <c r="F66"/>
      <c r="G66"/>
      <c r="H66"/>
    </row>
    <row r="67" spans="3:8" ht="15.75" customHeight="1" x14ac:dyDescent="0.25">
      <c r="C67"/>
      <c r="D67"/>
      <c r="E67"/>
      <c r="F67"/>
      <c r="G67"/>
      <c r="H67"/>
    </row>
    <row r="68" spans="3:8" ht="15.75" customHeight="1" x14ac:dyDescent="0.25">
      <c r="C68"/>
      <c r="D68"/>
      <c r="E68"/>
      <c r="F68"/>
      <c r="G68"/>
      <c r="H68"/>
    </row>
    <row r="69" spans="3:8" ht="15.75" customHeight="1" x14ac:dyDescent="0.25">
      <c r="C69"/>
      <c r="D69"/>
      <c r="E69"/>
      <c r="F69"/>
      <c r="G69"/>
      <c r="H69"/>
    </row>
    <row r="70" spans="3:8" ht="15.75" customHeight="1" x14ac:dyDescent="0.25">
      <c r="C70"/>
      <c r="D70"/>
      <c r="E70"/>
      <c r="F70"/>
      <c r="G70"/>
      <c r="H70"/>
    </row>
    <row r="71" spans="3:8" ht="15.75" customHeight="1" x14ac:dyDescent="0.25">
      <c r="C71"/>
      <c r="D71"/>
      <c r="E71"/>
      <c r="F71"/>
      <c r="G71"/>
      <c r="H71"/>
    </row>
    <row r="72" spans="3:8" ht="15.75" customHeight="1" x14ac:dyDescent="0.25">
      <c r="C72"/>
      <c r="D72"/>
      <c r="E72"/>
      <c r="F72"/>
      <c r="G72"/>
      <c r="H72"/>
    </row>
    <row r="73" spans="3:8" ht="15.75" customHeight="1" x14ac:dyDescent="0.25">
      <c r="C73"/>
      <c r="D73"/>
      <c r="E73"/>
      <c r="F73"/>
      <c r="G73"/>
      <c r="H73"/>
    </row>
    <row r="74" spans="3:8" ht="15.75" customHeight="1" x14ac:dyDescent="0.25">
      <c r="C74"/>
      <c r="D74"/>
      <c r="E74"/>
      <c r="F74"/>
      <c r="G74"/>
      <c r="H74"/>
    </row>
    <row r="75" spans="3:8" ht="15.75" customHeight="1" x14ac:dyDescent="0.25">
      <c r="C75"/>
      <c r="D75"/>
      <c r="E75"/>
      <c r="F75"/>
      <c r="G75"/>
      <c r="H75"/>
    </row>
    <row r="76" spans="3:8" ht="15.75" customHeight="1" x14ac:dyDescent="0.25">
      <c r="C76"/>
      <c r="D76"/>
      <c r="E76"/>
      <c r="F76"/>
      <c r="G76"/>
      <c r="H76"/>
    </row>
    <row r="77" spans="3:8" ht="15.75" customHeight="1" x14ac:dyDescent="0.25">
      <c r="C77"/>
      <c r="D77"/>
      <c r="E77"/>
      <c r="F77"/>
      <c r="G77"/>
      <c r="H77"/>
    </row>
    <row r="78" spans="3:8" ht="15.75" customHeight="1" x14ac:dyDescent="0.25">
      <c r="C78"/>
      <c r="D78"/>
      <c r="E78"/>
      <c r="F78"/>
      <c r="G78"/>
      <c r="H78"/>
    </row>
    <row r="79" spans="3:8" ht="15.75" customHeight="1" x14ac:dyDescent="0.25">
      <c r="C79"/>
      <c r="D79"/>
      <c r="E79"/>
      <c r="F79"/>
      <c r="G79"/>
      <c r="H79"/>
    </row>
    <row r="80" spans="3:8" ht="15.75" customHeight="1" x14ac:dyDescent="0.25">
      <c r="C80"/>
      <c r="D80"/>
      <c r="E80"/>
      <c r="F80"/>
      <c r="G80"/>
      <c r="H80"/>
    </row>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sheetData>
  <mergeCells count="7">
    <mergeCell ref="A62:C62"/>
    <mergeCell ref="A1:H1"/>
    <mergeCell ref="A5:H5"/>
    <mergeCell ref="A31:H31"/>
    <mergeCell ref="A44:C44"/>
    <mergeCell ref="A46:H46"/>
    <mergeCell ref="A60:C60"/>
  </mergeCells>
  <conditionalFormatting sqref="A6:H6 A47:A48 G47:H48 C15:H15 A17:H26 A9:H14 A7 A15:A16 A8:B8 D8:H8 A49:H59">
    <cfRule type="expression" dxfId="256" priority="23" stopIfTrue="1">
      <formula>#REF!="Not Approved"</formula>
    </cfRule>
    <cfRule type="expression" dxfId="255" priority="24" stopIfTrue="1">
      <formula>#REF!="Approved"</formula>
    </cfRule>
  </conditionalFormatting>
  <conditionalFormatting sqref="A7:H7">
    <cfRule type="expression" dxfId="254" priority="21" stopIfTrue="1">
      <formula>#REF!="Not Approved"</formula>
    </cfRule>
    <cfRule type="expression" dxfId="253" priority="22" stopIfTrue="1">
      <formula>#REF!="Approved"</formula>
    </cfRule>
  </conditionalFormatting>
  <conditionalFormatting sqref="A6">
    <cfRule type="expression" dxfId="252" priority="19" stopIfTrue="1">
      <formula>#REF!="Not Approved"</formula>
    </cfRule>
    <cfRule type="expression" dxfId="251" priority="20" stopIfTrue="1">
      <formula>#REF!="Approved"</formula>
    </cfRule>
  </conditionalFormatting>
  <conditionalFormatting sqref="A32 G32:H32 A33:H43">
    <cfRule type="expression" dxfId="250" priority="17" stopIfTrue="1">
      <formula>#REF!="Not Approved"</formula>
    </cfRule>
    <cfRule type="expression" dxfId="249" priority="18" stopIfTrue="1">
      <formula>#REF!="Approved"</formula>
    </cfRule>
  </conditionalFormatting>
  <conditionalFormatting sqref="B32:F32">
    <cfRule type="expression" dxfId="248" priority="15" stopIfTrue="1">
      <formula>#REF!="Not Approved"</formula>
    </cfRule>
    <cfRule type="expression" dxfId="247" priority="16" stopIfTrue="1">
      <formula>#REF!="Approved"</formula>
    </cfRule>
  </conditionalFormatting>
  <conditionalFormatting sqref="B47">
    <cfRule type="expression" dxfId="246" priority="13" stopIfTrue="1">
      <formula>#REF!="Not Approved"</formula>
    </cfRule>
    <cfRule type="expression" dxfId="245" priority="14" stopIfTrue="1">
      <formula>#REF!="Approved"</formula>
    </cfRule>
  </conditionalFormatting>
  <conditionalFormatting sqref="B48">
    <cfRule type="expression" dxfId="244" priority="11" stopIfTrue="1">
      <formula>#REF!="Not Approved"</formula>
    </cfRule>
    <cfRule type="expression" dxfId="243" priority="12" stopIfTrue="1">
      <formula>#REF!="Approved"</formula>
    </cfRule>
  </conditionalFormatting>
  <conditionalFormatting sqref="B15">
    <cfRule type="expression" dxfId="242" priority="9" stopIfTrue="1">
      <formula>#REF!="Not Approved"</formula>
    </cfRule>
    <cfRule type="expression" dxfId="241" priority="10" stopIfTrue="1">
      <formula>#REF!="Approved"</formula>
    </cfRule>
  </conditionalFormatting>
  <conditionalFormatting sqref="A16:H16">
    <cfRule type="expression" dxfId="240" priority="7" stopIfTrue="1">
      <formula>#REF!="Not Approved"</formula>
    </cfRule>
    <cfRule type="expression" dxfId="239" priority="8" stopIfTrue="1">
      <formula>#REF!="Approved"</formula>
    </cfRule>
  </conditionalFormatting>
  <conditionalFormatting sqref="C8">
    <cfRule type="expression" dxfId="238" priority="5" stopIfTrue="1">
      <formula>#REF!="Not Approved"</formula>
    </cfRule>
    <cfRule type="expression" dxfId="237" priority="6" stopIfTrue="1">
      <formula>#REF!="Approved"</formula>
    </cfRule>
  </conditionalFormatting>
  <conditionalFormatting sqref="C47:F47">
    <cfRule type="expression" dxfId="236" priority="3" stopIfTrue="1">
      <formula>#REF!="Not Approved"</formula>
    </cfRule>
    <cfRule type="expression" dxfId="235" priority="4" stopIfTrue="1">
      <formula>#REF!="Approved"</formula>
    </cfRule>
  </conditionalFormatting>
  <conditionalFormatting sqref="C48:F48">
    <cfRule type="expression" dxfId="234" priority="1" stopIfTrue="1">
      <formula>#REF!="Not Approved"</formula>
    </cfRule>
    <cfRule type="expression" dxfId="233" priority="2" stopIfTrue="1">
      <formula>#REF!="Approved"</formula>
    </cfRule>
  </conditionalFormatting>
  <printOptions horizontalCentered="1"/>
  <pageMargins left="0.25" right="0.25" top="0.4375" bottom="0.75" header="0.5" footer="0.5"/>
  <pageSetup scale="83" fitToHeight="9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2"/>
  <sheetViews>
    <sheetView zoomScale="70" zoomScaleNormal="70" workbookViewId="0">
      <pane xSplit="1" ySplit="4" topLeftCell="B26" activePane="bottomRight" state="frozen"/>
      <selection activeCell="A7" sqref="A7"/>
      <selection pane="topRight" activeCell="A7" sqref="A7"/>
      <selection pane="bottomLeft" activeCell="A7" sqref="A7"/>
      <selection pane="bottomRight" activeCell="J32" sqref="J32"/>
    </sheetView>
  </sheetViews>
  <sheetFormatPr defaultRowHeight="13.2" outlineLevelCol="1" x14ac:dyDescent="0.25"/>
  <cols>
    <col min="1" max="1" width="6.109375" customWidth="1"/>
    <col min="2" max="2" width="19.44140625" bestFit="1" customWidth="1"/>
    <col min="3" max="3" width="45.44140625" style="1" customWidth="1"/>
    <col min="4" max="4" width="13.88671875" style="1" customWidth="1"/>
    <col min="5" max="5" width="14.5546875" style="2" customWidth="1"/>
    <col min="6" max="6" width="15.6640625" style="2" customWidth="1"/>
    <col min="7" max="7" width="14.5546875" style="2" customWidth="1"/>
    <col min="8" max="8" width="11.6640625" style="20" customWidth="1"/>
    <col min="9" max="9" width="2.5546875" customWidth="1"/>
    <col min="10" max="10" width="13.88671875" style="1" customWidth="1"/>
    <col min="11" max="11" width="14.5546875" style="2" customWidth="1"/>
    <col min="12" max="12" width="15.6640625" style="2" customWidth="1"/>
    <col min="13" max="13" width="14.5546875" style="2" customWidth="1"/>
    <col min="14" max="14" width="11.6640625" style="20" customWidth="1"/>
    <col min="15" max="15" width="19.109375" customWidth="1"/>
    <col min="16" max="16" width="10.44140625" bestFit="1" customWidth="1" outlineLevel="1"/>
  </cols>
  <sheetData>
    <row r="1" spans="1:70" ht="21" x14ac:dyDescent="0.4">
      <c r="A1" s="177"/>
      <c r="B1" s="177"/>
      <c r="C1" s="177"/>
      <c r="D1" s="177"/>
      <c r="E1" s="177"/>
      <c r="F1" s="177"/>
      <c r="G1" s="177"/>
      <c r="H1" s="177"/>
      <c r="I1" s="177"/>
      <c r="J1" s="3"/>
      <c r="K1" s="3"/>
      <c r="L1" s="3"/>
      <c r="M1" s="3"/>
      <c r="N1" s="3"/>
      <c r="BR1" t="s">
        <v>281</v>
      </c>
    </row>
    <row r="2" spans="1:70" ht="21" x14ac:dyDescent="0.4">
      <c r="A2" s="202" t="s">
        <v>437</v>
      </c>
      <c r="B2" s="202"/>
      <c r="C2" s="202"/>
      <c r="D2" s="202"/>
      <c r="E2" s="202"/>
      <c r="F2" s="202"/>
      <c r="G2" s="202"/>
      <c r="H2" s="202"/>
      <c r="J2" s="202" t="s">
        <v>433</v>
      </c>
      <c r="K2" s="202"/>
      <c r="L2" s="202"/>
      <c r="M2" s="202"/>
      <c r="N2" s="202"/>
      <c r="BR2" t="s">
        <v>282</v>
      </c>
    </row>
    <row r="3" spans="1:70" ht="16.95" customHeight="1" x14ac:dyDescent="0.3">
      <c r="A3" s="201" t="s">
        <v>44</v>
      </c>
      <c r="B3" s="201"/>
      <c r="C3" s="201"/>
      <c r="D3" s="201"/>
      <c r="E3" s="201"/>
      <c r="F3" s="201"/>
      <c r="G3" s="201"/>
      <c r="H3" s="201"/>
      <c r="J3" s="201" t="s">
        <v>44</v>
      </c>
      <c r="K3" s="201"/>
      <c r="L3" s="201"/>
      <c r="M3" s="201"/>
      <c r="N3" s="201"/>
    </row>
    <row r="4" spans="1:70" ht="31.2" x14ac:dyDescent="0.3">
      <c r="A4" s="150" t="s">
        <v>398</v>
      </c>
      <c r="B4" s="151" t="s">
        <v>430</v>
      </c>
      <c r="C4" s="152" t="s">
        <v>77</v>
      </c>
      <c r="D4" s="150" t="s">
        <v>70</v>
      </c>
      <c r="E4" s="150" t="s">
        <v>53</v>
      </c>
      <c r="F4" s="150" t="s">
        <v>2</v>
      </c>
      <c r="G4" s="150" t="s">
        <v>3</v>
      </c>
      <c r="H4" s="153" t="s">
        <v>4</v>
      </c>
      <c r="J4" s="150" t="s">
        <v>70</v>
      </c>
      <c r="K4" s="150" t="s">
        <v>53</v>
      </c>
      <c r="L4" s="150" t="s">
        <v>2</v>
      </c>
      <c r="M4" s="150" t="s">
        <v>3</v>
      </c>
      <c r="N4" s="153" t="s">
        <v>4</v>
      </c>
    </row>
    <row r="5" spans="1:70" x14ac:dyDescent="0.25">
      <c r="A5" s="154"/>
      <c r="B5" s="154"/>
      <c r="C5" s="156"/>
      <c r="D5" s="156"/>
      <c r="E5" s="157"/>
      <c r="F5" s="157"/>
      <c r="G5" s="157"/>
      <c r="H5" s="158"/>
      <c r="J5" s="156"/>
      <c r="K5" s="157"/>
      <c r="L5" s="157"/>
      <c r="M5" s="157"/>
      <c r="N5" s="158"/>
    </row>
    <row r="6" spans="1:70" s="19" customFormat="1" ht="30" x14ac:dyDescent="0.25">
      <c r="A6" s="159" t="s">
        <v>199</v>
      </c>
      <c r="B6" s="160" t="s">
        <v>38</v>
      </c>
      <c r="C6" s="161" t="s">
        <v>36</v>
      </c>
      <c r="D6" s="161"/>
      <c r="E6" s="162"/>
      <c r="F6" s="162">
        <v>1593966</v>
      </c>
      <c r="G6" s="162"/>
      <c r="H6" s="163"/>
      <c r="J6" s="161"/>
      <c r="K6" s="162"/>
      <c r="L6" s="162">
        <v>1593966</v>
      </c>
      <c r="M6" s="162"/>
      <c r="N6" s="163"/>
      <c r="O6"/>
      <c r="P6"/>
      <c r="Q6"/>
      <c r="R6"/>
    </row>
    <row r="7" spans="1:70" s="19" customFormat="1" ht="30" x14ac:dyDescent="0.25">
      <c r="A7" s="159" t="s">
        <v>339</v>
      </c>
      <c r="B7" s="160" t="s">
        <v>125</v>
      </c>
      <c r="C7" s="161" t="s">
        <v>195</v>
      </c>
      <c r="D7" s="161"/>
      <c r="E7" s="162"/>
      <c r="F7" s="162"/>
      <c r="G7" s="162">
        <v>3820</v>
      </c>
      <c r="H7" s="166"/>
      <c r="J7" s="161"/>
      <c r="K7" s="162"/>
      <c r="L7" s="162"/>
      <c r="M7" s="162">
        <v>3820</v>
      </c>
      <c r="N7" s="166"/>
      <c r="O7"/>
      <c r="P7"/>
      <c r="Q7"/>
      <c r="R7"/>
    </row>
    <row r="8" spans="1:70" s="19" customFormat="1" ht="15" x14ac:dyDescent="0.25">
      <c r="A8" s="159" t="s">
        <v>388</v>
      </c>
      <c r="B8" s="160" t="s">
        <v>54</v>
      </c>
      <c r="C8" s="161" t="s">
        <v>397</v>
      </c>
      <c r="D8" s="168"/>
      <c r="E8" s="162"/>
      <c r="F8" s="162">
        <v>500000</v>
      </c>
      <c r="G8" s="162"/>
      <c r="H8" s="166"/>
      <c r="J8" s="168"/>
      <c r="K8" s="162"/>
      <c r="L8" s="162">
        <v>500000</v>
      </c>
      <c r="M8" s="162"/>
      <c r="N8" s="166"/>
      <c r="O8"/>
      <c r="P8"/>
      <c r="Q8"/>
      <c r="R8"/>
    </row>
    <row r="9" spans="1:70" ht="15.75" customHeight="1" x14ac:dyDescent="0.3">
      <c r="A9" s="169" t="s">
        <v>45</v>
      </c>
      <c r="B9" s="169"/>
      <c r="C9" s="171"/>
      <c r="D9" s="172">
        <f>SUM(D6:D8)</f>
        <v>0</v>
      </c>
      <c r="E9" s="172">
        <f>SUM(E6:E8)</f>
        <v>0</v>
      </c>
      <c r="F9" s="172">
        <f>SUM(F6:F8)</f>
        <v>2093966</v>
      </c>
      <c r="G9" s="172">
        <f>SUM(G6:G8)</f>
        <v>3820</v>
      </c>
      <c r="H9" s="173">
        <f>SUM(H6:H8)</f>
        <v>0</v>
      </c>
      <c r="J9" s="172">
        <f>SUM(J6:J8)</f>
        <v>0</v>
      </c>
      <c r="K9" s="172">
        <f>SUM(K6:K8)</f>
        <v>0</v>
      </c>
      <c r="L9" s="172">
        <f>SUM(L6:L8)</f>
        <v>2093966</v>
      </c>
      <c r="M9" s="172">
        <f>SUM(M6:M8)</f>
        <v>3820</v>
      </c>
      <c r="N9" s="173">
        <f>SUM(N6:N8)</f>
        <v>0</v>
      </c>
    </row>
    <row r="10" spans="1:70" ht="15.75" customHeight="1" x14ac:dyDescent="0.25">
      <c r="C10"/>
      <c r="D10"/>
      <c r="E10"/>
      <c r="F10"/>
      <c r="G10"/>
      <c r="H10"/>
      <c r="J10"/>
      <c r="K10"/>
      <c r="L10"/>
      <c r="M10"/>
      <c r="N10"/>
    </row>
    <row r="11" spans="1:70" ht="24" customHeight="1" x14ac:dyDescent="0.25">
      <c r="C11"/>
      <c r="D11"/>
      <c r="E11"/>
      <c r="F11"/>
      <c r="G11"/>
      <c r="H11"/>
      <c r="J11"/>
      <c r="K11"/>
      <c r="L11"/>
      <c r="M11"/>
      <c r="N11"/>
    </row>
    <row r="12" spans="1:70" ht="15.75" customHeight="1" x14ac:dyDescent="0.3">
      <c r="A12" s="201" t="s">
        <v>46</v>
      </c>
      <c r="B12" s="201"/>
      <c r="C12" s="201"/>
      <c r="D12" s="201"/>
      <c r="E12" s="201"/>
      <c r="F12" s="201"/>
      <c r="G12" s="201"/>
      <c r="H12" s="201"/>
      <c r="J12" s="201" t="s">
        <v>431</v>
      </c>
      <c r="K12" s="201"/>
      <c r="L12" s="201"/>
      <c r="M12" s="201"/>
      <c r="N12" s="201"/>
    </row>
    <row r="13" spans="1:70" ht="31.2" x14ac:dyDescent="0.3">
      <c r="A13" s="150" t="s">
        <v>398</v>
      </c>
      <c r="B13" s="151" t="s">
        <v>430</v>
      </c>
      <c r="C13" s="152" t="s">
        <v>77</v>
      </c>
      <c r="D13" s="150" t="s">
        <v>70</v>
      </c>
      <c r="E13" s="150" t="s">
        <v>53</v>
      </c>
      <c r="F13" s="150" t="s">
        <v>2</v>
      </c>
      <c r="G13" s="150" t="s">
        <v>3</v>
      </c>
      <c r="H13" s="153" t="s">
        <v>4</v>
      </c>
      <c r="J13" s="150" t="s">
        <v>70</v>
      </c>
      <c r="K13" s="150" t="s">
        <v>53</v>
      </c>
      <c r="L13" s="150" t="s">
        <v>2</v>
      </c>
      <c r="M13" s="150" t="s">
        <v>3</v>
      </c>
      <c r="N13" s="153" t="s">
        <v>4</v>
      </c>
    </row>
    <row r="14" spans="1:70" s="19" customFormat="1" ht="15" x14ac:dyDescent="0.25">
      <c r="A14" s="159" t="s">
        <v>320</v>
      </c>
      <c r="B14" s="160" t="s">
        <v>54</v>
      </c>
      <c r="C14" s="161" t="s">
        <v>376</v>
      </c>
      <c r="D14" s="167">
        <f>+E14</f>
        <v>-3000000</v>
      </c>
      <c r="E14" s="162">
        <v>-3000000</v>
      </c>
      <c r="F14" s="162"/>
      <c r="G14" s="162"/>
      <c r="H14" s="166"/>
      <c r="J14" s="167"/>
      <c r="K14" s="162">
        <v>-3000000</v>
      </c>
      <c r="L14" s="162"/>
      <c r="M14" s="162"/>
      <c r="N14" s="166"/>
      <c r="O14"/>
      <c r="P14"/>
      <c r="Q14"/>
      <c r="R14"/>
    </row>
    <row r="15" spans="1:70" s="19" customFormat="1" ht="61.2" customHeight="1" x14ac:dyDescent="0.25">
      <c r="A15" s="159" t="s">
        <v>249</v>
      </c>
      <c r="B15" s="160" t="s">
        <v>105</v>
      </c>
      <c r="C15" s="161" t="s">
        <v>186</v>
      </c>
      <c r="D15" s="161"/>
      <c r="E15" s="162"/>
      <c r="F15" s="162">
        <v>-2241604</v>
      </c>
      <c r="G15" s="162">
        <v>-665664</v>
      </c>
      <c r="H15" s="166"/>
      <c r="J15" s="161"/>
      <c r="K15" s="162"/>
      <c r="L15" s="162"/>
      <c r="M15" s="162"/>
      <c r="N15" s="166"/>
      <c r="O15"/>
      <c r="P15"/>
      <c r="Q15"/>
      <c r="R15"/>
    </row>
    <row r="16" spans="1:70" s="19" customFormat="1" ht="45" x14ac:dyDescent="0.25">
      <c r="A16" s="159" t="s">
        <v>325</v>
      </c>
      <c r="B16" s="160" t="s">
        <v>105</v>
      </c>
      <c r="C16" s="161" t="s">
        <v>377</v>
      </c>
      <c r="D16" s="161"/>
      <c r="E16" s="162"/>
      <c r="F16" s="162">
        <v>-307319</v>
      </c>
      <c r="G16" s="162">
        <f>-F16-3541418</f>
        <v>-3234099</v>
      </c>
      <c r="H16" s="166">
        <v>-37</v>
      </c>
      <c r="J16" s="161"/>
      <c r="K16" s="162"/>
      <c r="L16" s="162"/>
      <c r="M16" s="162"/>
      <c r="N16" s="166"/>
      <c r="O16"/>
      <c r="P16"/>
      <c r="Q16"/>
      <c r="R16"/>
    </row>
    <row r="17" spans="1:18" s="19" customFormat="1" ht="60" x14ac:dyDescent="0.25">
      <c r="A17" s="159" t="s">
        <v>255</v>
      </c>
      <c r="B17" s="160" t="s">
        <v>106</v>
      </c>
      <c r="C17" s="161" t="s">
        <v>168</v>
      </c>
      <c r="D17" s="161"/>
      <c r="E17" s="162">
        <v>-4107017</v>
      </c>
      <c r="F17" s="162"/>
      <c r="G17" s="162"/>
      <c r="H17" s="166"/>
      <c r="J17" s="161"/>
      <c r="K17" s="162"/>
      <c r="L17" s="162"/>
      <c r="M17" s="162"/>
      <c r="N17" s="166"/>
      <c r="O17"/>
      <c r="P17"/>
      <c r="Q17"/>
      <c r="R17"/>
    </row>
    <row r="18" spans="1:18" s="19" customFormat="1" ht="105" x14ac:dyDescent="0.25">
      <c r="A18" s="159" t="s">
        <v>306</v>
      </c>
      <c r="B18" s="160" t="s">
        <v>134</v>
      </c>
      <c r="C18" s="161" t="s">
        <v>410</v>
      </c>
      <c r="D18" s="161"/>
      <c r="E18" s="162"/>
      <c r="F18" s="162"/>
      <c r="G18" s="162">
        <v>-300000</v>
      </c>
      <c r="H18" s="166">
        <v>-1</v>
      </c>
      <c r="J18" s="161"/>
      <c r="K18" s="162"/>
      <c r="L18" s="162"/>
      <c r="M18" s="162">
        <v>-224000</v>
      </c>
      <c r="N18" s="166">
        <v>-1</v>
      </c>
      <c r="O18"/>
      <c r="P18"/>
      <c r="Q18"/>
      <c r="R18"/>
    </row>
    <row r="19" spans="1:18" s="19" customFormat="1" ht="105" x14ac:dyDescent="0.25">
      <c r="A19" s="159" t="s">
        <v>316</v>
      </c>
      <c r="B19" s="160" t="s">
        <v>105</v>
      </c>
      <c r="C19" s="161" t="s">
        <v>315</v>
      </c>
      <c r="D19" s="161"/>
      <c r="E19" s="162"/>
      <c r="F19" s="162"/>
      <c r="G19" s="162">
        <v>-5857495</v>
      </c>
      <c r="H19" s="166"/>
      <c r="J19" s="161"/>
      <c r="K19" s="162"/>
      <c r="L19" s="162"/>
      <c r="M19" s="162"/>
      <c r="N19" s="166"/>
      <c r="O19"/>
      <c r="P19"/>
      <c r="Q19"/>
      <c r="R19"/>
    </row>
    <row r="20" spans="1:18" s="19" customFormat="1" ht="45" x14ac:dyDescent="0.25">
      <c r="A20" s="159" t="s">
        <v>177</v>
      </c>
      <c r="B20" s="160" t="s">
        <v>40</v>
      </c>
      <c r="C20" s="161" t="s">
        <v>359</v>
      </c>
      <c r="D20" s="161"/>
      <c r="E20" s="162"/>
      <c r="F20" s="162">
        <v>-2500000</v>
      </c>
      <c r="G20" s="162"/>
      <c r="H20" s="166"/>
      <c r="J20" s="161"/>
      <c r="K20" s="162"/>
      <c r="L20" s="162"/>
      <c r="M20" s="162"/>
      <c r="N20" s="166"/>
      <c r="O20"/>
      <c r="P20"/>
      <c r="Q20"/>
      <c r="R20"/>
    </row>
    <row r="21" spans="1:18" ht="15.75" customHeight="1" x14ac:dyDescent="0.3">
      <c r="A21" s="169" t="s">
        <v>47</v>
      </c>
      <c r="B21" s="169"/>
      <c r="C21" s="171"/>
      <c r="D21" s="172">
        <f>SUM(D14:D20)</f>
        <v>-3000000</v>
      </c>
      <c r="E21" s="172">
        <f>SUM(E14:E20)</f>
        <v>-7107017</v>
      </c>
      <c r="F21" s="172">
        <f>SUM(F14:F20)</f>
        <v>-5048923</v>
      </c>
      <c r="G21" s="172">
        <f>SUM(G14:G20)</f>
        <v>-10057258</v>
      </c>
      <c r="H21" s="173">
        <f>SUM(H14:H20)</f>
        <v>-38</v>
      </c>
      <c r="J21" s="172">
        <f>SUM(J14:J20)</f>
        <v>0</v>
      </c>
      <c r="K21" s="172">
        <f>SUM(K14:K20)</f>
        <v>-3000000</v>
      </c>
      <c r="L21" s="172">
        <f>SUM(L14:L20)</f>
        <v>0</v>
      </c>
      <c r="M21" s="172">
        <f>SUM(M14:M20)</f>
        <v>-224000</v>
      </c>
      <c r="N21" s="173">
        <f>SUM(N14:N20)</f>
        <v>-1</v>
      </c>
    </row>
    <row r="22" spans="1:18" ht="27.6" customHeight="1" x14ac:dyDescent="0.25">
      <c r="C22"/>
      <c r="D22" s="176"/>
      <c r="E22" s="176"/>
      <c r="F22" s="176"/>
      <c r="G22" s="176"/>
      <c r="H22" s="176"/>
      <c r="J22" s="176"/>
      <c r="K22" s="176"/>
      <c r="L22" s="176"/>
      <c r="M22" s="176"/>
      <c r="N22" s="176"/>
    </row>
    <row r="23" spans="1:18" ht="15.75" customHeight="1" x14ac:dyDescent="0.3">
      <c r="A23" s="201" t="s">
        <v>48</v>
      </c>
      <c r="B23" s="201"/>
      <c r="C23" s="201"/>
      <c r="D23" s="201"/>
      <c r="E23" s="201"/>
      <c r="F23" s="201"/>
      <c r="G23" s="201"/>
      <c r="H23" s="201"/>
      <c r="J23" s="201" t="s">
        <v>48</v>
      </c>
      <c r="K23" s="201"/>
      <c r="L23" s="201"/>
      <c r="M23" s="201"/>
      <c r="N23" s="201"/>
    </row>
    <row r="24" spans="1:18" ht="31.2" x14ac:dyDescent="0.3">
      <c r="A24" s="150" t="s">
        <v>398</v>
      </c>
      <c r="B24" s="151" t="s">
        <v>430</v>
      </c>
      <c r="C24" s="152" t="s">
        <v>77</v>
      </c>
      <c r="D24" s="150" t="s">
        <v>70</v>
      </c>
      <c r="E24" s="150" t="s">
        <v>53</v>
      </c>
      <c r="F24" s="150" t="s">
        <v>2</v>
      </c>
      <c r="G24" s="150" t="s">
        <v>3</v>
      </c>
      <c r="H24" s="153" t="s">
        <v>4</v>
      </c>
      <c r="J24" s="150" t="s">
        <v>70</v>
      </c>
      <c r="K24" s="150" t="s">
        <v>53</v>
      </c>
      <c r="L24" s="150" t="s">
        <v>2</v>
      </c>
      <c r="M24" s="150" t="s">
        <v>3</v>
      </c>
      <c r="N24" s="153" t="s">
        <v>4</v>
      </c>
    </row>
    <row r="25" spans="1:18" s="19" customFormat="1" ht="45" x14ac:dyDescent="0.25">
      <c r="A25" s="159" t="s">
        <v>368</v>
      </c>
      <c r="B25" s="160" t="s">
        <v>105</v>
      </c>
      <c r="C25" s="161" t="s">
        <v>107</v>
      </c>
      <c r="D25" s="161"/>
      <c r="E25" s="162"/>
      <c r="F25" s="162">
        <v>-4558670</v>
      </c>
      <c r="G25" s="162"/>
      <c r="H25" s="166"/>
      <c r="J25" s="161"/>
      <c r="K25" s="162"/>
      <c r="L25" s="162"/>
      <c r="M25" s="162"/>
      <c r="N25" s="166"/>
      <c r="O25"/>
      <c r="P25"/>
      <c r="Q25"/>
      <c r="R25"/>
    </row>
    <row r="26" spans="1:18" s="19" customFormat="1" ht="75" x14ac:dyDescent="0.25">
      <c r="A26" s="159">
        <v>3.07</v>
      </c>
      <c r="B26" s="160" t="s">
        <v>106</v>
      </c>
      <c r="C26" s="161" t="s">
        <v>113</v>
      </c>
      <c r="D26" s="161"/>
      <c r="E26" s="162"/>
      <c r="F26" s="162">
        <f>+E17</f>
        <v>-4107017</v>
      </c>
      <c r="G26" s="162"/>
      <c r="H26" s="166"/>
      <c r="J26" s="161"/>
      <c r="K26" s="162">
        <v>2060474</v>
      </c>
      <c r="L26" s="162"/>
      <c r="M26" s="162"/>
      <c r="N26" s="166"/>
      <c r="O26"/>
      <c r="P26"/>
      <c r="Q26"/>
      <c r="R26"/>
    </row>
    <row r="27" spans="1:18" s="19" customFormat="1" ht="45" x14ac:dyDescent="0.25">
      <c r="A27" s="159" t="s">
        <v>268</v>
      </c>
      <c r="B27" s="160" t="s">
        <v>106</v>
      </c>
      <c r="C27" s="161" t="s">
        <v>171</v>
      </c>
      <c r="D27" s="161"/>
      <c r="E27" s="162"/>
      <c r="F27" s="162">
        <f>-G27</f>
        <v>1859254</v>
      </c>
      <c r="G27" s="162">
        <v>-1859254</v>
      </c>
      <c r="H27" s="166"/>
      <c r="J27" s="161"/>
      <c r="K27" s="162"/>
      <c r="L27" s="162"/>
      <c r="M27" s="162"/>
      <c r="N27" s="166"/>
      <c r="O27"/>
      <c r="P27"/>
      <c r="Q27"/>
      <c r="R27"/>
    </row>
    <row r="28" spans="1:18" s="19" customFormat="1" ht="45" x14ac:dyDescent="0.25">
      <c r="A28" s="159" t="s">
        <v>57</v>
      </c>
      <c r="B28" s="160" t="s">
        <v>106</v>
      </c>
      <c r="C28" s="161" t="s">
        <v>119</v>
      </c>
      <c r="D28" s="161"/>
      <c r="E28" s="162"/>
      <c r="F28" s="162">
        <v>-2037845</v>
      </c>
      <c r="G28" s="162"/>
      <c r="H28" s="166"/>
      <c r="J28" s="161"/>
      <c r="K28" s="162"/>
      <c r="L28" s="162"/>
      <c r="M28" s="162"/>
      <c r="N28" s="166"/>
      <c r="O28"/>
      <c r="P28"/>
      <c r="Q28"/>
      <c r="R28"/>
    </row>
    <row r="29" spans="1:18" s="19" customFormat="1" ht="60" x14ac:dyDescent="0.25">
      <c r="A29" s="159" t="s">
        <v>269</v>
      </c>
      <c r="B29" s="160" t="s">
        <v>75</v>
      </c>
      <c r="C29" s="161" t="s">
        <v>151</v>
      </c>
      <c r="D29" s="161"/>
      <c r="E29" s="162">
        <f>32064464-31903056</f>
        <v>161408</v>
      </c>
      <c r="F29" s="162"/>
      <c r="G29" s="162"/>
      <c r="H29" s="166"/>
      <c r="J29" s="161"/>
      <c r="K29" s="162"/>
      <c r="L29" s="162"/>
      <c r="M29" s="162"/>
      <c r="N29" s="166"/>
      <c r="O29"/>
      <c r="P29"/>
      <c r="Q29"/>
      <c r="R29"/>
    </row>
    <row r="30" spans="1:18" s="19" customFormat="1" ht="60" x14ac:dyDescent="0.25">
      <c r="A30" s="159" t="s">
        <v>270</v>
      </c>
      <c r="B30" s="160" t="s">
        <v>75</v>
      </c>
      <c r="C30" s="161" t="s">
        <v>152</v>
      </c>
      <c r="D30" s="161"/>
      <c r="E30" s="162">
        <f>32285353-31903056</f>
        <v>382297</v>
      </c>
      <c r="F30" s="162"/>
      <c r="G30" s="162"/>
      <c r="H30" s="166"/>
      <c r="J30" s="161"/>
      <c r="K30" s="162">
        <f>32285353-31903056</f>
        <v>382297</v>
      </c>
      <c r="L30" s="162"/>
      <c r="M30" s="162"/>
      <c r="N30" s="166"/>
      <c r="O30"/>
      <c r="P30"/>
      <c r="Q30"/>
      <c r="R30"/>
    </row>
    <row r="31" spans="1:18" s="19" customFormat="1" ht="15" x14ac:dyDescent="0.25">
      <c r="A31" s="159" t="s">
        <v>272</v>
      </c>
      <c r="B31" s="160" t="s">
        <v>54</v>
      </c>
      <c r="C31" s="161" t="s">
        <v>288</v>
      </c>
      <c r="D31" s="161"/>
      <c r="E31" s="162">
        <v>2543155</v>
      </c>
      <c r="F31" s="162"/>
      <c r="G31" s="162"/>
      <c r="H31" s="166"/>
      <c r="J31" s="161"/>
      <c r="K31" s="162">
        <v>2543155</v>
      </c>
      <c r="L31" s="162"/>
      <c r="M31" s="162"/>
      <c r="N31" s="166"/>
      <c r="O31"/>
      <c r="P31"/>
      <c r="Q31"/>
      <c r="R31"/>
    </row>
    <row r="32" spans="1:18" ht="15.75" customHeight="1" x14ac:dyDescent="0.3">
      <c r="A32" s="169" t="s">
        <v>49</v>
      </c>
      <c r="B32" s="169"/>
      <c r="C32" s="171"/>
      <c r="D32" s="172">
        <f>SUM(D25:D31)</f>
        <v>0</v>
      </c>
      <c r="E32" s="172">
        <f>SUM(E25:E31)</f>
        <v>3086860</v>
      </c>
      <c r="F32" s="172">
        <f>SUM(F25:F31)</f>
        <v>-8844278</v>
      </c>
      <c r="G32" s="172">
        <f>SUM(G25:G31)</f>
        <v>-1859254</v>
      </c>
      <c r="H32" s="173">
        <f>SUM(H25:H31)</f>
        <v>0</v>
      </c>
      <c r="J32" s="172">
        <f>SUM(J25:J31)</f>
        <v>0</v>
      </c>
      <c r="K32" s="172">
        <f>SUM(K25:K31)</f>
        <v>4985926</v>
      </c>
      <c r="L32" s="172">
        <f>SUM(L25:L31)</f>
        <v>0</v>
      </c>
      <c r="M32" s="172">
        <f>SUM(M25:M31)</f>
        <v>0</v>
      </c>
      <c r="N32" s="173">
        <f>SUM(N25:N31)</f>
        <v>0</v>
      </c>
    </row>
    <row r="33" spans="3:14" ht="15.75" customHeight="1" x14ac:dyDescent="0.25">
      <c r="C33"/>
      <c r="D33"/>
      <c r="E33"/>
      <c r="F33"/>
      <c r="G33"/>
      <c r="H33"/>
      <c r="J33"/>
      <c r="K33"/>
      <c r="L33"/>
      <c r="M33"/>
      <c r="N33"/>
    </row>
    <row r="34" spans="3:14" x14ac:dyDescent="0.25">
      <c r="C34"/>
      <c r="D34"/>
      <c r="E34"/>
      <c r="F34"/>
      <c r="G34"/>
      <c r="H34"/>
      <c r="J34"/>
      <c r="K34"/>
      <c r="L34"/>
      <c r="M34"/>
      <c r="N34"/>
    </row>
    <row r="35" spans="3:14" ht="15.75" customHeight="1" collapsed="1" x14ac:dyDescent="0.25">
      <c r="C35"/>
      <c r="D35" s="176"/>
      <c r="E35" s="176"/>
      <c r="F35" s="176"/>
      <c r="G35" s="176"/>
      <c r="H35" s="176"/>
      <c r="J35"/>
      <c r="K35"/>
      <c r="L35"/>
      <c r="M35"/>
      <c r="N35"/>
    </row>
    <row r="36" spans="3:14" ht="15.75" customHeight="1" x14ac:dyDescent="0.25">
      <c r="C36"/>
      <c r="D36"/>
      <c r="E36"/>
      <c r="F36"/>
      <c r="G36"/>
      <c r="H36"/>
      <c r="J36"/>
      <c r="K36"/>
      <c r="L36"/>
      <c r="M36"/>
      <c r="N36"/>
    </row>
    <row r="37" spans="3:14" ht="15.75" customHeight="1" x14ac:dyDescent="0.25">
      <c r="C37"/>
      <c r="D37"/>
      <c r="E37"/>
      <c r="F37"/>
      <c r="G37"/>
      <c r="H37"/>
      <c r="J37"/>
      <c r="K37"/>
      <c r="L37"/>
      <c r="M37"/>
      <c r="N37"/>
    </row>
    <row r="38" spans="3:14" ht="15.75" customHeight="1" x14ac:dyDescent="0.25">
      <c r="C38"/>
      <c r="D38"/>
      <c r="E38"/>
      <c r="F38"/>
      <c r="G38"/>
      <c r="H38"/>
      <c r="J38"/>
      <c r="K38"/>
      <c r="L38"/>
      <c r="M38"/>
      <c r="N38"/>
    </row>
    <row r="39" spans="3:14" ht="15.75" customHeight="1" x14ac:dyDescent="0.25">
      <c r="C39"/>
      <c r="D39"/>
      <c r="E39"/>
      <c r="F39"/>
      <c r="G39"/>
      <c r="H39"/>
      <c r="J39"/>
      <c r="K39"/>
      <c r="L39"/>
      <c r="M39"/>
      <c r="N39"/>
    </row>
    <row r="40" spans="3:14" ht="15.75" customHeight="1" x14ac:dyDescent="0.25">
      <c r="C40"/>
      <c r="D40"/>
      <c r="E40"/>
      <c r="F40"/>
      <c r="G40"/>
      <c r="H40"/>
      <c r="J40"/>
      <c r="K40"/>
      <c r="L40"/>
      <c r="M40"/>
      <c r="N40"/>
    </row>
    <row r="41" spans="3:14" ht="15.75" customHeight="1" x14ac:dyDescent="0.25">
      <c r="C41"/>
      <c r="D41"/>
      <c r="E41"/>
      <c r="F41"/>
      <c r="G41"/>
      <c r="H41"/>
      <c r="J41"/>
      <c r="K41"/>
      <c r="L41"/>
      <c r="M41"/>
      <c r="N41"/>
    </row>
    <row r="42" spans="3:14" ht="15.75" customHeight="1" x14ac:dyDescent="0.25">
      <c r="C42"/>
      <c r="D42"/>
      <c r="E42"/>
      <c r="F42"/>
      <c r="G42"/>
      <c r="H42"/>
      <c r="J42"/>
      <c r="K42" s="176"/>
      <c r="L42" s="176"/>
      <c r="M42" s="176"/>
      <c r="N42" s="176"/>
    </row>
    <row r="43" spans="3:14" ht="15.75" customHeight="1" x14ac:dyDescent="0.25">
      <c r="C43"/>
      <c r="D43"/>
      <c r="E43"/>
      <c r="F43"/>
      <c r="G43"/>
      <c r="H43"/>
      <c r="J43"/>
      <c r="K43"/>
      <c r="L43"/>
      <c r="M43"/>
      <c r="N43"/>
    </row>
    <row r="44" spans="3:14" ht="15.75" customHeight="1" x14ac:dyDescent="0.25">
      <c r="C44"/>
      <c r="D44"/>
      <c r="E44"/>
      <c r="F44"/>
      <c r="G44"/>
      <c r="H44"/>
      <c r="J44"/>
      <c r="K44"/>
      <c r="L44"/>
      <c r="M44"/>
      <c r="N44"/>
    </row>
    <row r="45" spans="3:14" ht="15.75" customHeight="1" x14ac:dyDescent="0.25"/>
    <row r="46" spans="3:14" ht="15.75" customHeight="1" x14ac:dyDescent="0.25"/>
    <row r="47" spans="3:14" ht="15.75" customHeight="1" x14ac:dyDescent="0.25"/>
    <row r="48" spans="3: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sheetData>
  <mergeCells count="8">
    <mergeCell ref="A23:H23"/>
    <mergeCell ref="J23:N23"/>
    <mergeCell ref="A2:H2"/>
    <mergeCell ref="J2:N2"/>
    <mergeCell ref="A3:H3"/>
    <mergeCell ref="J3:N3"/>
    <mergeCell ref="A12:H12"/>
    <mergeCell ref="J12:N12"/>
  </mergeCells>
  <conditionalFormatting sqref="S38:IV44 A3:I3 S3:IV3 A27:N33 A26:J26 L26:N26 S32:IV33 A6:I12 S6:IV12 J6:N11 A14:I23 S14:IV23 J14:N22 A25:N25 S25:IV30 A38:N44">
    <cfRule type="expression" dxfId="17" priority="7" stopIfTrue="1">
      <formula>$P3="On"</formula>
    </cfRule>
  </conditionalFormatting>
  <conditionalFormatting sqref="J3">
    <cfRule type="expression" dxfId="16" priority="6" stopIfTrue="1">
      <formula>$P3="On"</formula>
    </cfRule>
  </conditionalFormatting>
  <conditionalFormatting sqref="J12">
    <cfRule type="expression" dxfId="15" priority="5" stopIfTrue="1">
      <formula>$P12="On"</formula>
    </cfRule>
  </conditionalFormatting>
  <conditionalFormatting sqref="J23">
    <cfRule type="expression" dxfId="14" priority="4" stopIfTrue="1">
      <formula>$P23="On"</formula>
    </cfRule>
  </conditionalFormatting>
  <conditionalFormatting sqref="S31:IV31">
    <cfRule type="expression" dxfId="13" priority="3" stopIfTrue="1">
      <formula>$P31="On"</formula>
    </cfRule>
  </conditionalFormatting>
  <conditionalFormatting sqref="K26">
    <cfRule type="expression" dxfId="12" priority="1" stopIfTrue="1">
      <formula>$P26="On"</formula>
    </cfRule>
  </conditionalFormatting>
  <printOptions horizontalCentered="1"/>
  <pageMargins left="0.25" right="0.25" top="0.4375" bottom="0.75" header="0.5" footer="0.25"/>
  <pageSetup paperSize="5" scale="82" fitToHeight="99" orientation="landscape" r:id="rId1"/>
  <headerFooter alignWithMargins="0">
    <oddFooter>&amp;LPage &amp;P&amp;R&amp;D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1"/>
  <sheetViews>
    <sheetView zoomScale="70" zoomScaleNormal="70" workbookViewId="0">
      <pane xSplit="1" ySplit="4" topLeftCell="B26" activePane="bottomRight" state="frozen"/>
      <selection activeCell="A7" sqref="A7"/>
      <selection pane="topRight" activeCell="A7" sqref="A7"/>
      <selection pane="bottomLeft" activeCell="A7" sqref="A7"/>
      <selection pane="bottomRight" activeCell="J41" sqref="J41"/>
    </sheetView>
  </sheetViews>
  <sheetFormatPr defaultRowHeight="13.2" outlineLevelCol="1" x14ac:dyDescent="0.25"/>
  <cols>
    <col min="1" max="1" width="6.109375" customWidth="1"/>
    <col min="2" max="2" width="19.44140625" bestFit="1" customWidth="1"/>
    <col min="3" max="3" width="45.44140625" style="1" customWidth="1"/>
    <col min="4" max="4" width="13.88671875" style="1" customWidth="1"/>
    <col min="5" max="5" width="14.5546875" style="2" customWidth="1"/>
    <col min="6" max="6" width="15.6640625" style="2" customWidth="1"/>
    <col min="7" max="7" width="14.5546875" style="2" customWidth="1"/>
    <col min="8" max="8" width="11.6640625" style="20" customWidth="1"/>
    <col min="9" max="9" width="2.5546875" customWidth="1"/>
    <col min="10" max="10" width="13.88671875" style="1" customWidth="1"/>
    <col min="11" max="11" width="14.5546875" style="2" customWidth="1"/>
    <col min="12" max="12" width="15.6640625" style="2" customWidth="1"/>
    <col min="13" max="13" width="14.5546875" style="2" customWidth="1"/>
    <col min="14" max="14" width="11.6640625" style="20" customWidth="1"/>
    <col min="15" max="15" width="19.109375" customWidth="1"/>
    <col min="16" max="16" width="10.44140625" bestFit="1" customWidth="1" outlineLevel="1"/>
  </cols>
  <sheetData>
    <row r="1" spans="1:70" ht="21" x14ac:dyDescent="0.4">
      <c r="A1" s="177"/>
      <c r="B1" s="177"/>
      <c r="C1" s="177"/>
      <c r="D1" s="177"/>
      <c r="E1" s="177"/>
      <c r="F1" s="177"/>
      <c r="G1" s="177"/>
      <c r="H1" s="177"/>
      <c r="I1" s="177"/>
      <c r="J1" s="3"/>
      <c r="K1" s="3"/>
      <c r="L1" s="3"/>
      <c r="M1" s="3"/>
      <c r="N1" s="3"/>
      <c r="BR1" t="s">
        <v>281</v>
      </c>
    </row>
    <row r="2" spans="1:70" ht="21" x14ac:dyDescent="0.4">
      <c r="A2" s="202" t="s">
        <v>436</v>
      </c>
      <c r="B2" s="202"/>
      <c r="C2" s="202"/>
      <c r="D2" s="202"/>
      <c r="E2" s="202"/>
      <c r="F2" s="202"/>
      <c r="G2" s="202"/>
      <c r="H2" s="202"/>
      <c r="J2" s="202" t="s">
        <v>433</v>
      </c>
      <c r="K2" s="202"/>
      <c r="L2" s="202"/>
      <c r="M2" s="202"/>
      <c r="N2" s="202"/>
      <c r="BR2" t="s">
        <v>282</v>
      </c>
    </row>
    <row r="3" spans="1:70" ht="16.95" customHeight="1" x14ac:dyDescent="0.3">
      <c r="A3" s="201" t="s">
        <v>44</v>
      </c>
      <c r="B3" s="201"/>
      <c r="C3" s="201"/>
      <c r="D3" s="201"/>
      <c r="E3" s="201"/>
      <c r="F3" s="201"/>
      <c r="G3" s="201"/>
      <c r="H3" s="201"/>
      <c r="J3" s="201" t="s">
        <v>44</v>
      </c>
      <c r="K3" s="201"/>
      <c r="L3" s="201"/>
      <c r="M3" s="201"/>
      <c r="N3" s="201"/>
    </row>
    <row r="4" spans="1:70" ht="31.2" x14ac:dyDescent="0.3">
      <c r="A4" s="150" t="s">
        <v>398</v>
      </c>
      <c r="B4" s="151" t="s">
        <v>430</v>
      </c>
      <c r="C4" s="152" t="s">
        <v>77</v>
      </c>
      <c r="D4" s="150" t="s">
        <v>70</v>
      </c>
      <c r="E4" s="150" t="s">
        <v>53</v>
      </c>
      <c r="F4" s="150" t="s">
        <v>2</v>
      </c>
      <c r="G4" s="150" t="s">
        <v>3</v>
      </c>
      <c r="H4" s="153" t="s">
        <v>4</v>
      </c>
      <c r="J4" s="150" t="s">
        <v>70</v>
      </c>
      <c r="K4" s="150" t="s">
        <v>53</v>
      </c>
      <c r="L4" s="150" t="s">
        <v>2</v>
      </c>
      <c r="M4" s="150" t="s">
        <v>3</v>
      </c>
      <c r="N4" s="153" t="s">
        <v>4</v>
      </c>
    </row>
    <row r="5" spans="1:70" x14ac:dyDescent="0.25">
      <c r="A5" s="154"/>
      <c r="B5" s="154"/>
      <c r="C5" s="156"/>
      <c r="D5" s="156"/>
      <c r="E5" s="157"/>
      <c r="F5" s="157"/>
      <c r="G5" s="157"/>
      <c r="H5" s="158"/>
      <c r="J5" s="156"/>
      <c r="K5" s="157"/>
      <c r="L5" s="157"/>
      <c r="M5" s="157"/>
      <c r="N5" s="158"/>
    </row>
    <row r="6" spans="1:70" s="19" customFormat="1" ht="75" x14ac:dyDescent="0.25">
      <c r="A6" s="159" t="s">
        <v>209</v>
      </c>
      <c r="B6" s="160" t="s">
        <v>66</v>
      </c>
      <c r="C6" s="161" t="s">
        <v>88</v>
      </c>
      <c r="D6" s="161"/>
      <c r="E6" s="162"/>
      <c r="F6" s="162">
        <v>2185000</v>
      </c>
      <c r="G6" s="162"/>
      <c r="H6" s="163"/>
      <c r="J6" s="161"/>
      <c r="K6" s="162"/>
      <c r="L6" s="162"/>
      <c r="M6" s="162"/>
      <c r="N6" s="163"/>
      <c r="O6"/>
      <c r="P6"/>
      <c r="Q6"/>
      <c r="R6"/>
    </row>
    <row r="7" spans="1:70" s="19" customFormat="1" ht="90" x14ac:dyDescent="0.25">
      <c r="A7" s="159" t="s">
        <v>210</v>
      </c>
      <c r="B7" s="160" t="s">
        <v>66</v>
      </c>
      <c r="C7" s="161" t="s">
        <v>89</v>
      </c>
      <c r="D7" s="161"/>
      <c r="E7" s="162"/>
      <c r="F7" s="162">
        <v>2500000</v>
      </c>
      <c r="G7" s="162"/>
      <c r="H7" s="163"/>
      <c r="J7" s="161"/>
      <c r="K7" s="162"/>
      <c r="L7" s="162"/>
      <c r="M7" s="162"/>
      <c r="N7" s="163"/>
      <c r="O7"/>
      <c r="P7"/>
      <c r="Q7"/>
      <c r="R7"/>
    </row>
    <row r="8" spans="1:70" s="19" customFormat="1" ht="75" x14ac:dyDescent="0.25">
      <c r="A8" s="159" t="s">
        <v>211</v>
      </c>
      <c r="B8" s="160" t="s">
        <v>66</v>
      </c>
      <c r="C8" s="161" t="s">
        <v>90</v>
      </c>
      <c r="D8" s="161"/>
      <c r="E8" s="162"/>
      <c r="F8" s="162">
        <v>1959000</v>
      </c>
      <c r="G8" s="162"/>
      <c r="H8" s="163"/>
      <c r="J8" s="161"/>
      <c r="K8" s="162"/>
      <c r="L8" s="162"/>
      <c r="M8" s="162"/>
      <c r="N8" s="163"/>
      <c r="O8"/>
      <c r="P8"/>
      <c r="Q8"/>
      <c r="R8"/>
    </row>
    <row r="9" spans="1:70" s="19" customFormat="1" ht="75" x14ac:dyDescent="0.25">
      <c r="A9" s="159" t="s">
        <v>212</v>
      </c>
      <c r="B9" s="160" t="s">
        <v>66</v>
      </c>
      <c r="C9" s="161" t="s">
        <v>91</v>
      </c>
      <c r="D9" s="161"/>
      <c r="E9" s="162"/>
      <c r="F9" s="162">
        <v>2500000</v>
      </c>
      <c r="G9" s="162"/>
      <c r="H9" s="163"/>
      <c r="J9" s="161"/>
      <c r="K9" s="162"/>
      <c r="L9" s="162"/>
      <c r="M9" s="162"/>
      <c r="N9" s="163"/>
      <c r="O9"/>
      <c r="P9"/>
      <c r="Q9"/>
      <c r="R9"/>
    </row>
    <row r="10" spans="1:70" s="19" customFormat="1" ht="75" x14ac:dyDescent="0.25">
      <c r="A10" s="159" t="s">
        <v>213</v>
      </c>
      <c r="B10" s="160" t="s">
        <v>66</v>
      </c>
      <c r="C10" s="161" t="s">
        <v>92</v>
      </c>
      <c r="D10" s="161"/>
      <c r="E10" s="162"/>
      <c r="F10" s="162">
        <v>2500000</v>
      </c>
      <c r="G10" s="162"/>
      <c r="H10" s="163"/>
      <c r="J10" s="161"/>
      <c r="K10" s="162"/>
      <c r="L10" s="162"/>
      <c r="M10" s="162"/>
      <c r="N10" s="163"/>
      <c r="O10"/>
      <c r="P10"/>
      <c r="Q10"/>
      <c r="R10"/>
    </row>
    <row r="11" spans="1:70" s="19" customFormat="1" ht="75" x14ac:dyDescent="0.25">
      <c r="A11" s="159" t="s">
        <v>214</v>
      </c>
      <c r="B11" s="160" t="s">
        <v>66</v>
      </c>
      <c r="C11" s="161" t="s">
        <v>93</v>
      </c>
      <c r="D11" s="161"/>
      <c r="E11" s="162"/>
      <c r="F11" s="162">
        <v>2500000</v>
      </c>
      <c r="G11" s="162"/>
      <c r="H11" s="163"/>
      <c r="J11" s="161"/>
      <c r="K11" s="162"/>
      <c r="L11" s="162"/>
      <c r="M11" s="162"/>
      <c r="N11" s="163"/>
      <c r="O11"/>
      <c r="P11"/>
      <c r="Q11"/>
      <c r="R11"/>
    </row>
    <row r="12" spans="1:70" s="19" customFormat="1" ht="75" x14ac:dyDescent="0.25">
      <c r="A12" s="159" t="s">
        <v>215</v>
      </c>
      <c r="B12" s="160" t="s">
        <v>66</v>
      </c>
      <c r="C12" s="161" t="s">
        <v>94</v>
      </c>
      <c r="D12" s="161"/>
      <c r="E12" s="162"/>
      <c r="F12" s="162" t="s">
        <v>412</v>
      </c>
      <c r="G12" s="162"/>
      <c r="H12" s="163"/>
      <c r="J12" s="161"/>
      <c r="K12" s="162"/>
      <c r="L12" s="162"/>
      <c r="M12" s="162"/>
      <c r="N12" s="163"/>
      <c r="O12"/>
      <c r="P12"/>
      <c r="Q12"/>
      <c r="R12"/>
    </row>
    <row r="13" spans="1:70" s="19" customFormat="1" ht="30" x14ac:dyDescent="0.25">
      <c r="A13" s="159" t="s">
        <v>216</v>
      </c>
      <c r="B13" s="160" t="s">
        <v>66</v>
      </c>
      <c r="C13" s="161" t="s">
        <v>95</v>
      </c>
      <c r="D13" s="161"/>
      <c r="E13" s="162"/>
      <c r="F13" s="162">
        <v>66000</v>
      </c>
      <c r="G13" s="162">
        <v>234000</v>
      </c>
      <c r="H13" s="163"/>
      <c r="J13" s="161"/>
      <c r="K13" s="162"/>
      <c r="L13" s="162">
        <v>66000</v>
      </c>
      <c r="M13" s="162">
        <v>234000</v>
      </c>
      <c r="N13" s="163"/>
      <c r="O13"/>
      <c r="P13"/>
      <c r="Q13"/>
      <c r="R13"/>
    </row>
    <row r="14" spans="1:70" s="19" customFormat="1" ht="60" x14ac:dyDescent="0.25">
      <c r="A14" s="159" t="s">
        <v>217</v>
      </c>
      <c r="B14" s="160" t="s">
        <v>66</v>
      </c>
      <c r="C14" s="161" t="s">
        <v>96</v>
      </c>
      <c r="D14" s="161"/>
      <c r="E14" s="162"/>
      <c r="F14" s="162">
        <v>100000</v>
      </c>
      <c r="G14" s="162"/>
      <c r="H14" s="163"/>
      <c r="J14" s="161"/>
      <c r="K14" s="162"/>
      <c r="L14" s="162"/>
      <c r="M14" s="162"/>
      <c r="N14" s="163"/>
      <c r="O14"/>
      <c r="P14"/>
      <c r="Q14"/>
      <c r="R14"/>
    </row>
    <row r="15" spans="1:70" s="19" customFormat="1" ht="75" x14ac:dyDescent="0.25">
      <c r="A15" s="159" t="s">
        <v>218</v>
      </c>
      <c r="B15" s="160" t="s">
        <v>66</v>
      </c>
      <c r="C15" s="161" t="s">
        <v>97</v>
      </c>
      <c r="D15" s="161"/>
      <c r="E15" s="162"/>
      <c r="F15" s="162">
        <v>441000</v>
      </c>
      <c r="G15" s="162"/>
      <c r="H15" s="163"/>
      <c r="J15" s="161"/>
      <c r="K15" s="162"/>
      <c r="L15" s="162"/>
      <c r="M15" s="162"/>
      <c r="N15" s="163"/>
      <c r="O15"/>
      <c r="P15"/>
      <c r="Q15"/>
      <c r="R15"/>
    </row>
    <row r="16" spans="1:70" s="19" customFormat="1" ht="30" x14ac:dyDescent="0.25">
      <c r="A16" s="159" t="s">
        <v>83</v>
      </c>
      <c r="B16" s="160" t="s">
        <v>66</v>
      </c>
      <c r="C16" s="161" t="s">
        <v>69</v>
      </c>
      <c r="D16" s="161"/>
      <c r="E16" s="162"/>
      <c r="F16" s="162">
        <v>15000</v>
      </c>
      <c r="G16" s="162"/>
      <c r="H16" s="163"/>
      <c r="J16" s="161"/>
      <c r="K16" s="162"/>
      <c r="L16" s="162">
        <v>15000</v>
      </c>
      <c r="M16" s="162"/>
      <c r="N16" s="163"/>
      <c r="O16"/>
      <c r="P16"/>
      <c r="Q16"/>
      <c r="R16"/>
    </row>
    <row r="17" spans="1:18" s="19" customFormat="1" ht="45" x14ac:dyDescent="0.25">
      <c r="A17" s="159" t="s">
        <v>222</v>
      </c>
      <c r="B17" s="160" t="s">
        <v>130</v>
      </c>
      <c r="C17" s="161" t="s">
        <v>163</v>
      </c>
      <c r="D17" s="161"/>
      <c r="E17" s="162"/>
      <c r="F17" s="162">
        <v>55000</v>
      </c>
      <c r="G17" s="162"/>
      <c r="H17" s="166"/>
      <c r="J17" s="161"/>
      <c r="K17" s="162"/>
      <c r="L17" s="162"/>
      <c r="M17" s="162"/>
      <c r="N17" s="166"/>
      <c r="O17"/>
      <c r="P17"/>
      <c r="Q17"/>
      <c r="R17"/>
    </row>
    <row r="18" spans="1:18" s="19" customFormat="1" ht="30" x14ac:dyDescent="0.25">
      <c r="A18" s="159" t="s">
        <v>224</v>
      </c>
      <c r="B18" s="160" t="s">
        <v>130</v>
      </c>
      <c r="C18" s="161" t="s">
        <v>140</v>
      </c>
      <c r="D18" s="161"/>
      <c r="E18" s="162"/>
      <c r="F18" s="162">
        <v>25000</v>
      </c>
      <c r="G18" s="162"/>
      <c r="H18" s="166"/>
      <c r="J18" s="161"/>
      <c r="K18" s="162"/>
      <c r="L18" s="162">
        <v>25000</v>
      </c>
      <c r="M18" s="162"/>
      <c r="N18" s="166"/>
      <c r="O18"/>
      <c r="P18"/>
      <c r="Q18"/>
      <c r="R18"/>
    </row>
    <row r="19" spans="1:18" s="19" customFormat="1" ht="30" x14ac:dyDescent="0.25">
      <c r="A19" s="159" t="s">
        <v>225</v>
      </c>
      <c r="B19" s="160" t="s">
        <v>130</v>
      </c>
      <c r="C19" s="161" t="s">
        <v>164</v>
      </c>
      <c r="D19" s="161"/>
      <c r="E19" s="162"/>
      <c r="F19" s="162">
        <v>70000</v>
      </c>
      <c r="G19" s="162"/>
      <c r="H19" s="166">
        <v>1</v>
      </c>
      <c r="J19" s="161"/>
      <c r="K19" s="162"/>
      <c r="L19" s="162"/>
      <c r="M19" s="162"/>
      <c r="N19" s="166"/>
      <c r="O19"/>
      <c r="P19"/>
      <c r="Q19"/>
      <c r="R19"/>
    </row>
    <row r="20" spans="1:18" s="19" customFormat="1" ht="45" x14ac:dyDescent="0.25">
      <c r="A20" s="159" t="s">
        <v>226</v>
      </c>
      <c r="B20" s="160" t="s">
        <v>130</v>
      </c>
      <c r="C20" s="161" t="s">
        <v>141</v>
      </c>
      <c r="D20" s="161"/>
      <c r="E20" s="162">
        <v>300000</v>
      </c>
      <c r="F20" s="162"/>
      <c r="G20" s="162"/>
      <c r="H20" s="166"/>
      <c r="J20" s="161"/>
      <c r="K20" s="162">
        <v>300000</v>
      </c>
      <c r="L20" s="162"/>
      <c r="M20" s="162"/>
      <c r="N20" s="166"/>
      <c r="O20"/>
      <c r="P20"/>
      <c r="Q20"/>
      <c r="R20"/>
    </row>
    <row r="21" spans="1:18" s="19" customFormat="1" ht="45" x14ac:dyDescent="0.25">
      <c r="A21" s="159" t="s">
        <v>227</v>
      </c>
      <c r="B21" s="160" t="s">
        <v>130</v>
      </c>
      <c r="C21" s="161" t="s">
        <v>142</v>
      </c>
      <c r="D21" s="161"/>
      <c r="E21" s="162"/>
      <c r="F21" s="162">
        <v>175000</v>
      </c>
      <c r="G21" s="162"/>
      <c r="H21" s="166"/>
      <c r="J21" s="161"/>
      <c r="K21" s="162"/>
      <c r="L21" s="162">
        <v>175000</v>
      </c>
      <c r="M21" s="162"/>
      <c r="N21" s="166"/>
      <c r="O21"/>
      <c r="P21"/>
      <c r="Q21"/>
      <c r="R21"/>
    </row>
    <row r="22" spans="1:18" s="19" customFormat="1" ht="45" x14ac:dyDescent="0.25">
      <c r="A22" s="159" t="s">
        <v>229</v>
      </c>
      <c r="B22" s="160" t="s">
        <v>130</v>
      </c>
      <c r="C22" s="161" t="s">
        <v>143</v>
      </c>
      <c r="D22" s="161"/>
      <c r="E22" s="162">
        <v>650000</v>
      </c>
      <c r="F22" s="162"/>
      <c r="G22" s="162">
        <v>150000</v>
      </c>
      <c r="H22" s="166"/>
      <c r="J22" s="161"/>
      <c r="K22" s="162"/>
      <c r="L22" s="162"/>
      <c r="M22" s="162"/>
      <c r="N22" s="166"/>
      <c r="O22"/>
      <c r="P22"/>
      <c r="Q22"/>
      <c r="R22"/>
    </row>
    <row r="23" spans="1:18" s="19" customFormat="1" ht="30" x14ac:dyDescent="0.25">
      <c r="A23" s="159" t="s">
        <v>230</v>
      </c>
      <c r="B23" s="160" t="s">
        <v>130</v>
      </c>
      <c r="C23" s="161" t="s">
        <v>165</v>
      </c>
      <c r="D23" s="161"/>
      <c r="E23" s="162"/>
      <c r="F23" s="162">
        <v>168560</v>
      </c>
      <c r="G23" s="162"/>
      <c r="H23" s="166">
        <v>1</v>
      </c>
      <c r="J23" s="161"/>
      <c r="K23" s="162"/>
      <c r="L23" s="162"/>
      <c r="M23" s="162"/>
      <c r="N23" s="166"/>
      <c r="O23"/>
      <c r="P23"/>
      <c r="Q23"/>
      <c r="R23"/>
    </row>
    <row r="24" spans="1:18" s="19" customFormat="1" ht="75" x14ac:dyDescent="0.25">
      <c r="A24" s="159" t="s">
        <v>231</v>
      </c>
      <c r="B24" s="160" t="s">
        <v>130</v>
      </c>
      <c r="C24" s="161" t="s">
        <v>144</v>
      </c>
      <c r="D24" s="161"/>
      <c r="E24" s="162"/>
      <c r="F24" s="162"/>
      <c r="G24" s="162">
        <v>34178</v>
      </c>
      <c r="H24" s="166">
        <v>0.25</v>
      </c>
      <c r="J24" s="161"/>
      <c r="K24" s="162"/>
      <c r="L24" s="162"/>
      <c r="M24" s="162">
        <v>34178</v>
      </c>
      <c r="N24" s="166">
        <v>0.25</v>
      </c>
      <c r="O24"/>
      <c r="P24"/>
      <c r="Q24"/>
      <c r="R24"/>
    </row>
    <row r="25" spans="1:18" s="19" customFormat="1" ht="30" x14ac:dyDescent="0.25">
      <c r="A25" s="159" t="s">
        <v>232</v>
      </c>
      <c r="B25" s="160" t="s">
        <v>130</v>
      </c>
      <c r="C25" s="161" t="s">
        <v>145</v>
      </c>
      <c r="D25" s="161"/>
      <c r="E25" s="162"/>
      <c r="F25" s="162">
        <f>175000*0.23</f>
        <v>40250</v>
      </c>
      <c r="G25" s="162">
        <f>175000-F25</f>
        <v>134750</v>
      </c>
      <c r="H25" s="166"/>
      <c r="J25" s="161"/>
      <c r="K25" s="162"/>
      <c r="L25" s="162"/>
      <c r="M25" s="162"/>
      <c r="N25" s="166"/>
      <c r="O25"/>
      <c r="P25"/>
      <c r="Q25"/>
      <c r="R25"/>
    </row>
    <row r="26" spans="1:18" s="19" customFormat="1" ht="30" x14ac:dyDescent="0.25">
      <c r="A26" s="159" t="s">
        <v>233</v>
      </c>
      <c r="B26" s="160" t="s">
        <v>130</v>
      </c>
      <c r="C26" s="161" t="s">
        <v>166</v>
      </c>
      <c r="D26" s="161"/>
      <c r="E26" s="162"/>
      <c r="F26" s="162">
        <v>1500000</v>
      </c>
      <c r="G26" s="162"/>
      <c r="H26" s="166"/>
      <c r="J26" s="161"/>
      <c r="K26" s="162"/>
      <c r="L26" s="162">
        <v>1500000</v>
      </c>
      <c r="M26" s="162"/>
      <c r="N26" s="166"/>
      <c r="O26"/>
      <c r="P26"/>
      <c r="Q26"/>
      <c r="R26"/>
    </row>
    <row r="27" spans="1:18" s="19" customFormat="1" ht="75" x14ac:dyDescent="0.25">
      <c r="A27" s="159" t="s">
        <v>234</v>
      </c>
      <c r="B27" s="160" t="s">
        <v>130</v>
      </c>
      <c r="C27" s="161" t="s">
        <v>146</v>
      </c>
      <c r="D27" s="161"/>
      <c r="E27" s="162"/>
      <c r="F27" s="162">
        <v>535720</v>
      </c>
      <c r="G27" s="162"/>
      <c r="H27" s="166"/>
      <c r="J27" s="161"/>
      <c r="K27" s="162"/>
      <c r="L27" s="162"/>
      <c r="M27" s="162"/>
      <c r="N27" s="166"/>
      <c r="O27"/>
      <c r="P27"/>
      <c r="Q27"/>
      <c r="R27"/>
    </row>
    <row r="28" spans="1:18" s="19" customFormat="1" ht="15" x14ac:dyDescent="0.25">
      <c r="A28" s="159" t="s">
        <v>235</v>
      </c>
      <c r="B28" s="160" t="s">
        <v>130</v>
      </c>
      <c r="C28" s="161" t="s">
        <v>147</v>
      </c>
      <c r="D28" s="161"/>
      <c r="E28" s="162"/>
      <c r="F28" s="162"/>
      <c r="G28" s="162">
        <v>305000</v>
      </c>
      <c r="H28" s="166">
        <v>3</v>
      </c>
      <c r="J28" s="161"/>
      <c r="K28" s="162"/>
      <c r="L28" s="162"/>
      <c r="M28" s="162">
        <v>305000</v>
      </c>
      <c r="N28" s="166">
        <v>3</v>
      </c>
      <c r="O28"/>
      <c r="P28"/>
      <c r="Q28"/>
      <c r="R28"/>
    </row>
    <row r="29" spans="1:18" s="19" customFormat="1" ht="60" x14ac:dyDescent="0.25">
      <c r="A29" s="159" t="s">
        <v>236</v>
      </c>
      <c r="B29" s="160" t="s">
        <v>130</v>
      </c>
      <c r="C29" s="161" t="s">
        <v>148</v>
      </c>
      <c r="D29" s="161"/>
      <c r="E29" s="162"/>
      <c r="F29" s="162">
        <v>78560</v>
      </c>
      <c r="G29" s="162"/>
      <c r="H29" s="166">
        <v>1</v>
      </c>
      <c r="J29" s="161"/>
      <c r="K29" s="162"/>
      <c r="L29" s="162"/>
      <c r="M29" s="162"/>
      <c r="N29" s="166"/>
      <c r="O29"/>
      <c r="P29"/>
      <c r="Q29"/>
      <c r="R29"/>
    </row>
    <row r="30" spans="1:18" ht="15.75" customHeight="1" x14ac:dyDescent="0.3">
      <c r="A30" s="169" t="s">
        <v>45</v>
      </c>
      <c r="B30" s="169"/>
      <c r="C30" s="171"/>
      <c r="D30" s="172">
        <f>SUM(D6:D29)</f>
        <v>0</v>
      </c>
      <c r="E30" s="172">
        <f>SUM(E6:E29)</f>
        <v>950000</v>
      </c>
      <c r="F30" s="172">
        <f>SUM(F6:F29)</f>
        <v>17414090</v>
      </c>
      <c r="G30" s="172">
        <f>SUM(G6:G29)</f>
        <v>857928</v>
      </c>
      <c r="H30" s="173">
        <f>SUM(H6:H29)</f>
        <v>6.25</v>
      </c>
      <c r="J30" s="172">
        <f>SUM(J6:J29)</f>
        <v>0</v>
      </c>
      <c r="K30" s="172">
        <f>SUM(K6:K29)</f>
        <v>300000</v>
      </c>
      <c r="L30" s="172">
        <f>SUM(L6:L29)</f>
        <v>1781000</v>
      </c>
      <c r="M30" s="172">
        <f>SUM(M6:M29)</f>
        <v>573178</v>
      </c>
      <c r="N30" s="173">
        <f>SUM(N6:N29)</f>
        <v>3.25</v>
      </c>
    </row>
    <row r="31" spans="1:18" ht="15.75" customHeight="1" x14ac:dyDescent="0.25">
      <c r="C31"/>
      <c r="D31"/>
      <c r="E31"/>
      <c r="F31"/>
      <c r="G31"/>
      <c r="H31"/>
      <c r="J31"/>
      <c r="K31"/>
      <c r="L31"/>
      <c r="M31"/>
      <c r="N31"/>
    </row>
    <row r="32" spans="1:18" ht="24" customHeight="1" x14ac:dyDescent="0.25">
      <c r="C32"/>
      <c r="D32"/>
      <c r="E32"/>
      <c r="F32"/>
      <c r="G32"/>
      <c r="H32"/>
      <c r="J32"/>
      <c r="K32"/>
      <c r="L32"/>
      <c r="M32"/>
      <c r="N32"/>
    </row>
    <row r="33" spans="1:18" ht="15.75" customHeight="1" x14ac:dyDescent="0.3">
      <c r="A33" s="201" t="s">
        <v>46</v>
      </c>
      <c r="B33" s="201"/>
      <c r="C33" s="201"/>
      <c r="D33" s="201"/>
      <c r="E33" s="201"/>
      <c r="F33" s="201"/>
      <c r="G33" s="201"/>
      <c r="H33" s="201"/>
      <c r="J33" s="201" t="s">
        <v>431</v>
      </c>
      <c r="K33" s="201"/>
      <c r="L33" s="201"/>
      <c r="M33" s="201"/>
      <c r="N33" s="201"/>
    </row>
    <row r="34" spans="1:18" ht="31.2" x14ac:dyDescent="0.3">
      <c r="A34" s="150" t="s">
        <v>398</v>
      </c>
      <c r="B34" s="151" t="s">
        <v>430</v>
      </c>
      <c r="C34" s="152" t="s">
        <v>77</v>
      </c>
      <c r="D34" s="150" t="s">
        <v>70</v>
      </c>
      <c r="E34" s="150" t="s">
        <v>53</v>
      </c>
      <c r="F34" s="150" t="s">
        <v>2</v>
      </c>
      <c r="G34" s="150" t="s">
        <v>3</v>
      </c>
      <c r="H34" s="153" t="s">
        <v>4</v>
      </c>
      <c r="J34" s="150" t="s">
        <v>70</v>
      </c>
      <c r="K34" s="150" t="s">
        <v>53</v>
      </c>
      <c r="L34" s="150" t="s">
        <v>2</v>
      </c>
      <c r="M34" s="150" t="s">
        <v>3</v>
      </c>
      <c r="N34" s="153" t="s">
        <v>4</v>
      </c>
    </row>
    <row r="35" spans="1:18" s="19" customFormat="1" ht="15" x14ac:dyDescent="0.25">
      <c r="A35" s="159"/>
      <c r="B35" s="160"/>
      <c r="C35" s="161"/>
      <c r="D35" s="161"/>
      <c r="E35" s="162"/>
      <c r="F35" s="162"/>
      <c r="G35" s="162"/>
      <c r="H35" s="166"/>
      <c r="J35" s="161"/>
      <c r="K35" s="162"/>
      <c r="L35" s="162"/>
      <c r="M35" s="162"/>
      <c r="N35" s="166"/>
      <c r="O35"/>
      <c r="P35"/>
      <c r="Q35"/>
      <c r="R35"/>
    </row>
    <row r="36" spans="1:18" ht="15.75" customHeight="1" x14ac:dyDescent="0.3">
      <c r="A36" s="169" t="s">
        <v>47</v>
      </c>
      <c r="B36" s="169"/>
      <c r="C36" s="171"/>
      <c r="D36" s="172">
        <f>SUM(D35:D35)</f>
        <v>0</v>
      </c>
      <c r="E36" s="172">
        <f>SUM(E35:E35)</f>
        <v>0</v>
      </c>
      <c r="F36" s="172">
        <f>SUM(F35:F35)</f>
        <v>0</v>
      </c>
      <c r="G36" s="172">
        <f>SUM(G35:G35)</f>
        <v>0</v>
      </c>
      <c r="H36" s="173">
        <f>SUM(H35:H35)</f>
        <v>0</v>
      </c>
      <c r="J36" s="172">
        <f>SUM(J35:J35)</f>
        <v>0</v>
      </c>
      <c r="K36" s="172">
        <f>SUM(K35:K35)</f>
        <v>0</v>
      </c>
      <c r="L36" s="172">
        <f>SUM(L35:L35)</f>
        <v>0</v>
      </c>
      <c r="M36" s="172">
        <f>SUM(M35:M35)</f>
        <v>0</v>
      </c>
      <c r="N36" s="173">
        <f>SUM(N35:N35)</f>
        <v>0</v>
      </c>
    </row>
    <row r="37" spans="1:18" ht="27.6" customHeight="1" x14ac:dyDescent="0.25">
      <c r="C37"/>
      <c r="D37" s="176"/>
      <c r="E37" s="176"/>
      <c r="F37" s="176"/>
      <c r="G37" s="176"/>
      <c r="H37" s="176"/>
      <c r="J37" s="176"/>
      <c r="K37" s="176"/>
      <c r="L37" s="176"/>
      <c r="M37" s="176"/>
      <c r="N37" s="176"/>
    </row>
    <row r="38" spans="1:18" ht="15.75" customHeight="1" x14ac:dyDescent="0.3">
      <c r="A38" s="201" t="s">
        <v>48</v>
      </c>
      <c r="B38" s="201"/>
      <c r="C38" s="201"/>
      <c r="D38" s="201"/>
      <c r="E38" s="201"/>
      <c r="F38" s="201"/>
      <c r="G38" s="201"/>
      <c r="H38" s="201"/>
      <c r="J38" s="201" t="s">
        <v>48</v>
      </c>
      <c r="K38" s="201"/>
      <c r="L38" s="201"/>
      <c r="M38" s="201"/>
      <c r="N38" s="201"/>
    </row>
    <row r="39" spans="1:18" ht="31.2" x14ac:dyDescent="0.3">
      <c r="A39" s="150" t="s">
        <v>398</v>
      </c>
      <c r="B39" s="151" t="s">
        <v>430</v>
      </c>
      <c r="C39" s="152" t="s">
        <v>77</v>
      </c>
      <c r="D39" s="150" t="s">
        <v>70</v>
      </c>
      <c r="E39" s="150" t="s">
        <v>53</v>
      </c>
      <c r="F39" s="150" t="s">
        <v>2</v>
      </c>
      <c r="G39" s="150" t="s">
        <v>3</v>
      </c>
      <c r="H39" s="153" t="s">
        <v>4</v>
      </c>
      <c r="J39" s="150" t="s">
        <v>70</v>
      </c>
      <c r="K39" s="150" t="s">
        <v>53</v>
      </c>
      <c r="L39" s="150" t="s">
        <v>2</v>
      </c>
      <c r="M39" s="150" t="s">
        <v>3</v>
      </c>
      <c r="N39" s="153" t="s">
        <v>4</v>
      </c>
    </row>
    <row r="40" spans="1:18" s="19" customFormat="1" ht="15" x14ac:dyDescent="0.25">
      <c r="A40" s="159"/>
      <c r="B40" s="160"/>
      <c r="C40" s="161"/>
      <c r="D40" s="161"/>
      <c r="E40" s="162"/>
      <c r="F40" s="162"/>
      <c r="G40" s="162"/>
      <c r="H40" s="166"/>
      <c r="J40" s="161"/>
      <c r="K40" s="162"/>
      <c r="L40" s="162"/>
      <c r="M40" s="162"/>
      <c r="N40" s="166"/>
      <c r="O40"/>
      <c r="P40"/>
      <c r="Q40"/>
      <c r="R40"/>
    </row>
    <row r="41" spans="1:18" ht="15.75" customHeight="1" x14ac:dyDescent="0.3">
      <c r="A41" s="169" t="s">
        <v>49</v>
      </c>
      <c r="B41" s="169"/>
      <c r="C41" s="171"/>
      <c r="D41" s="172">
        <f>SUM(D40:D40)</f>
        <v>0</v>
      </c>
      <c r="E41" s="172">
        <f>SUM(E40:E40)</f>
        <v>0</v>
      </c>
      <c r="F41" s="172">
        <f>SUM(F40:F40)</f>
        <v>0</v>
      </c>
      <c r="G41" s="172">
        <f>SUM(G40:G40)</f>
        <v>0</v>
      </c>
      <c r="H41" s="173">
        <f>SUM(H40:H40)</f>
        <v>0</v>
      </c>
      <c r="J41" s="172">
        <f>SUM(J40:J40)</f>
        <v>0</v>
      </c>
      <c r="K41" s="172">
        <f>SUM(K40:K40)</f>
        <v>0</v>
      </c>
      <c r="L41" s="172">
        <f>SUM(L40:L40)</f>
        <v>0</v>
      </c>
      <c r="M41" s="172">
        <f>SUM(M40:M40)</f>
        <v>0</v>
      </c>
      <c r="N41" s="173">
        <f>SUM(N40:N40)</f>
        <v>0</v>
      </c>
    </row>
    <row r="42" spans="1:18" ht="15.75" customHeight="1" x14ac:dyDescent="0.25">
      <c r="C42"/>
      <c r="D42"/>
      <c r="E42"/>
      <c r="F42"/>
      <c r="G42"/>
      <c r="H42"/>
      <c r="J42"/>
      <c r="K42"/>
      <c r="L42"/>
      <c r="M42"/>
      <c r="N42"/>
    </row>
    <row r="43" spans="1:18" x14ac:dyDescent="0.25">
      <c r="C43"/>
      <c r="D43"/>
      <c r="E43"/>
      <c r="F43"/>
      <c r="G43"/>
      <c r="H43"/>
      <c r="J43"/>
      <c r="K43"/>
      <c r="L43"/>
      <c r="M43"/>
      <c r="N43"/>
    </row>
    <row r="44" spans="1:18" ht="15.75" customHeight="1" collapsed="1" x14ac:dyDescent="0.25">
      <c r="C44"/>
      <c r="D44" s="176"/>
      <c r="E44" s="176"/>
      <c r="F44" s="176"/>
      <c r="G44" s="176"/>
      <c r="H44" s="176"/>
      <c r="J44"/>
      <c r="K44"/>
      <c r="L44"/>
      <c r="M44"/>
      <c r="N44"/>
    </row>
    <row r="45" spans="1:18" ht="15.75" customHeight="1" x14ac:dyDescent="0.25">
      <c r="C45"/>
      <c r="D45"/>
      <c r="E45"/>
      <c r="F45"/>
      <c r="G45"/>
      <c r="H45"/>
      <c r="J45"/>
      <c r="K45"/>
      <c r="L45"/>
      <c r="M45"/>
      <c r="N45"/>
    </row>
    <row r="46" spans="1:18" ht="15.75" customHeight="1" x14ac:dyDescent="0.25">
      <c r="C46"/>
      <c r="D46"/>
      <c r="E46"/>
      <c r="F46"/>
      <c r="G46"/>
      <c r="H46"/>
      <c r="J46"/>
      <c r="K46"/>
      <c r="L46"/>
      <c r="M46"/>
      <c r="N46"/>
    </row>
    <row r="47" spans="1:18" ht="15.75" customHeight="1" x14ac:dyDescent="0.25">
      <c r="C47"/>
      <c r="D47"/>
      <c r="E47"/>
      <c r="F47"/>
      <c r="G47"/>
      <c r="H47"/>
      <c r="J47"/>
      <c r="K47"/>
      <c r="L47"/>
      <c r="M47"/>
      <c r="N47"/>
    </row>
    <row r="48" spans="1:18" ht="15.75" customHeight="1" x14ac:dyDescent="0.25">
      <c r="C48"/>
      <c r="D48"/>
      <c r="E48"/>
      <c r="F48"/>
      <c r="G48"/>
      <c r="H48"/>
      <c r="J48"/>
      <c r="K48"/>
      <c r="L48"/>
      <c r="M48"/>
      <c r="N48"/>
    </row>
    <row r="49" spans="3:14" ht="15.75" customHeight="1" x14ac:dyDescent="0.25">
      <c r="C49"/>
      <c r="D49"/>
      <c r="E49"/>
      <c r="F49"/>
      <c r="G49"/>
      <c r="H49"/>
      <c r="J49"/>
      <c r="K49"/>
      <c r="L49"/>
      <c r="M49"/>
      <c r="N49"/>
    </row>
    <row r="50" spans="3:14" ht="15.75" customHeight="1" x14ac:dyDescent="0.25">
      <c r="C50"/>
      <c r="D50"/>
      <c r="E50"/>
      <c r="F50"/>
      <c r="G50"/>
      <c r="H50"/>
      <c r="J50"/>
      <c r="K50"/>
      <c r="L50"/>
      <c r="M50"/>
      <c r="N50"/>
    </row>
    <row r="51" spans="3:14" ht="15.75" customHeight="1" x14ac:dyDescent="0.25">
      <c r="C51"/>
      <c r="D51"/>
      <c r="E51"/>
      <c r="F51"/>
      <c r="G51"/>
      <c r="H51"/>
      <c r="J51"/>
      <c r="K51" s="176"/>
      <c r="L51" s="176"/>
      <c r="M51" s="176"/>
      <c r="N51" s="176"/>
    </row>
    <row r="52" spans="3:14" ht="15.75" customHeight="1" x14ac:dyDescent="0.25">
      <c r="C52"/>
      <c r="D52"/>
      <c r="E52"/>
      <c r="F52"/>
      <c r="G52"/>
      <c r="H52"/>
      <c r="J52"/>
      <c r="K52"/>
      <c r="L52"/>
      <c r="M52"/>
      <c r="N52"/>
    </row>
    <row r="53" spans="3:14" ht="15.75" customHeight="1" x14ac:dyDescent="0.25">
      <c r="C53"/>
      <c r="D53"/>
      <c r="E53"/>
      <c r="F53"/>
      <c r="G53"/>
      <c r="H53"/>
      <c r="J53"/>
      <c r="K53"/>
      <c r="L53"/>
      <c r="M53"/>
      <c r="N53"/>
    </row>
    <row r="54" spans="3:14" ht="15.75" customHeight="1" x14ac:dyDescent="0.25"/>
    <row r="55" spans="3:14" ht="15.75" customHeight="1" x14ac:dyDescent="0.25"/>
    <row r="56" spans="3:14" ht="15.75" customHeight="1" x14ac:dyDescent="0.25"/>
    <row r="57" spans="3:14" ht="15.75" customHeight="1" x14ac:dyDescent="0.25"/>
    <row r="58" spans="3:14" ht="15.75" customHeight="1" x14ac:dyDescent="0.25"/>
    <row r="59" spans="3:14" ht="15.75" customHeight="1" x14ac:dyDescent="0.25"/>
    <row r="60" spans="3:14" ht="15.75" customHeight="1" x14ac:dyDescent="0.25"/>
    <row r="61" spans="3:14" ht="15.75" customHeight="1" x14ac:dyDescent="0.25"/>
    <row r="62" spans="3:14" ht="15.75" customHeight="1" x14ac:dyDescent="0.25"/>
    <row r="63" spans="3:14" ht="15.75" customHeight="1" x14ac:dyDescent="0.25"/>
    <row r="64" spans="3:1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sheetData>
  <mergeCells count="8">
    <mergeCell ref="A38:H38"/>
    <mergeCell ref="J38:N38"/>
    <mergeCell ref="A2:H2"/>
    <mergeCell ref="J2:N2"/>
    <mergeCell ref="A3:H3"/>
    <mergeCell ref="J3:N3"/>
    <mergeCell ref="A33:H33"/>
    <mergeCell ref="J33:N33"/>
  </mergeCells>
  <conditionalFormatting sqref="S47:IV53 A3:I3 S3:IV3 A6:I33 S6:IV33 J6:N32 A35:I38 S35:IV38 J35:N37 A40:N42 S40:IV42 A47:N53">
    <cfRule type="expression" dxfId="11" priority="7" stopIfTrue="1">
      <formula>$P3="On"</formula>
    </cfRule>
  </conditionalFormatting>
  <conditionalFormatting sqref="J3">
    <cfRule type="expression" dxfId="10" priority="6" stopIfTrue="1">
      <formula>$P3="On"</formula>
    </cfRule>
  </conditionalFormatting>
  <conditionalFormatting sqref="J33">
    <cfRule type="expression" dxfId="9" priority="5" stopIfTrue="1">
      <formula>$P33="On"</formula>
    </cfRule>
  </conditionalFormatting>
  <conditionalFormatting sqref="J38">
    <cfRule type="expression" dxfId="8" priority="4" stopIfTrue="1">
      <formula>$P38="On"</formula>
    </cfRule>
  </conditionalFormatting>
  <printOptions horizontalCentered="1"/>
  <pageMargins left="0.25" right="0.25" top="0.4375" bottom="0.75" header="0.5" footer="0.25"/>
  <pageSetup paperSize="5" scale="82" fitToHeight="99" orientation="landscape" r:id="rId1"/>
  <headerFooter alignWithMargins="0">
    <oddFooter>&amp;LPage &amp;P&amp;R&amp;D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9"/>
  <sheetViews>
    <sheetView zoomScale="70" zoomScaleNormal="70" workbookViewId="0">
      <pane xSplit="1" ySplit="4" topLeftCell="B23" activePane="bottomRight" state="frozen"/>
      <selection activeCell="A7" sqref="A7"/>
      <selection pane="topRight" activeCell="A7" sqref="A7"/>
      <selection pane="bottomLeft" activeCell="A7" sqref="A7"/>
      <selection pane="bottomRight" activeCell="J29" sqref="J29"/>
    </sheetView>
  </sheetViews>
  <sheetFormatPr defaultRowHeight="13.2" outlineLevelCol="1" x14ac:dyDescent="0.25"/>
  <cols>
    <col min="1" max="1" width="6.109375" customWidth="1"/>
    <col min="2" max="2" width="19.44140625" bestFit="1" customWidth="1"/>
    <col min="3" max="3" width="45.44140625" style="1" customWidth="1"/>
    <col min="4" max="4" width="13.88671875" style="1" customWidth="1"/>
    <col min="5" max="5" width="14.5546875" style="2" customWidth="1"/>
    <col min="6" max="6" width="15.6640625" style="2" customWidth="1"/>
    <col min="7" max="7" width="14.5546875" style="2" customWidth="1"/>
    <col min="8" max="8" width="11.6640625" style="20" customWidth="1"/>
    <col min="9" max="9" width="2.5546875" customWidth="1"/>
    <col min="10" max="10" width="13.88671875" style="1" customWidth="1"/>
    <col min="11" max="11" width="14.5546875" style="2" customWidth="1"/>
    <col min="12" max="12" width="15.6640625" style="2" customWidth="1"/>
    <col min="13" max="13" width="14.5546875" style="2" customWidth="1"/>
    <col min="14" max="14" width="11.6640625" style="20" customWidth="1"/>
    <col min="15" max="15" width="19.109375" customWidth="1"/>
    <col min="16" max="16" width="10.44140625" bestFit="1" customWidth="1" outlineLevel="1"/>
  </cols>
  <sheetData>
    <row r="1" spans="1:70" ht="21" x14ac:dyDescent="0.4">
      <c r="A1" s="177"/>
      <c r="B1" s="177"/>
      <c r="C1" s="177"/>
      <c r="D1" s="177"/>
      <c r="E1" s="177"/>
      <c r="F1" s="177"/>
      <c r="G1" s="177"/>
      <c r="H1" s="177"/>
      <c r="I1" s="177"/>
      <c r="J1" s="3"/>
      <c r="K1" s="3"/>
      <c r="L1" s="3"/>
      <c r="M1" s="3"/>
      <c r="N1" s="3"/>
      <c r="BR1" t="s">
        <v>281</v>
      </c>
    </row>
    <row r="2" spans="1:70" ht="21" x14ac:dyDescent="0.4">
      <c r="A2" s="202" t="s">
        <v>435</v>
      </c>
      <c r="B2" s="202"/>
      <c r="C2" s="202"/>
      <c r="D2" s="202"/>
      <c r="E2" s="202"/>
      <c r="F2" s="202"/>
      <c r="G2" s="202"/>
      <c r="H2" s="202"/>
      <c r="J2" s="202" t="s">
        <v>433</v>
      </c>
      <c r="K2" s="202"/>
      <c r="L2" s="202"/>
      <c r="M2" s="202"/>
      <c r="N2" s="202"/>
      <c r="BR2" t="s">
        <v>282</v>
      </c>
    </row>
    <row r="3" spans="1:70" ht="16.95" customHeight="1" x14ac:dyDescent="0.3">
      <c r="A3" s="201" t="s">
        <v>44</v>
      </c>
      <c r="B3" s="201"/>
      <c r="C3" s="201"/>
      <c r="D3" s="201"/>
      <c r="E3" s="201"/>
      <c r="F3" s="201"/>
      <c r="G3" s="201"/>
      <c r="H3" s="201"/>
      <c r="J3" s="201" t="s">
        <v>44</v>
      </c>
      <c r="K3" s="201"/>
      <c r="L3" s="201"/>
      <c r="M3" s="201"/>
      <c r="N3" s="201"/>
    </row>
    <row r="4" spans="1:70" ht="31.2" x14ac:dyDescent="0.3">
      <c r="A4" s="150" t="s">
        <v>398</v>
      </c>
      <c r="B4" s="151" t="s">
        <v>430</v>
      </c>
      <c r="C4" s="152" t="s">
        <v>77</v>
      </c>
      <c r="D4" s="150" t="s">
        <v>70</v>
      </c>
      <c r="E4" s="150" t="s">
        <v>53</v>
      </c>
      <c r="F4" s="150" t="s">
        <v>2</v>
      </c>
      <c r="G4" s="150" t="s">
        <v>3</v>
      </c>
      <c r="H4" s="153" t="s">
        <v>4</v>
      </c>
      <c r="J4" s="150" t="s">
        <v>70</v>
      </c>
      <c r="K4" s="150" t="s">
        <v>53</v>
      </c>
      <c r="L4" s="150" t="s">
        <v>2</v>
      </c>
      <c r="M4" s="150" t="s">
        <v>3</v>
      </c>
      <c r="N4" s="153" t="s">
        <v>4</v>
      </c>
    </row>
    <row r="5" spans="1:70" x14ac:dyDescent="0.25">
      <c r="A5" s="154"/>
      <c r="B5" s="154"/>
      <c r="C5" s="156"/>
      <c r="D5" s="156"/>
      <c r="E5" s="157"/>
      <c r="F5" s="157"/>
      <c r="G5" s="157"/>
      <c r="H5" s="158"/>
      <c r="J5" s="156"/>
      <c r="K5" s="157"/>
      <c r="L5" s="157"/>
      <c r="M5" s="157"/>
      <c r="N5" s="158"/>
    </row>
    <row r="6" spans="1:70" s="19" customFormat="1" ht="30" x14ac:dyDescent="0.25">
      <c r="A6" s="159" t="s">
        <v>84</v>
      </c>
      <c r="B6" s="160" t="s">
        <v>66</v>
      </c>
      <c r="C6" s="161" t="s">
        <v>68</v>
      </c>
      <c r="D6" s="161"/>
      <c r="E6" s="162">
        <v>400000</v>
      </c>
      <c r="F6" s="162"/>
      <c r="G6" s="162"/>
      <c r="H6" s="163"/>
      <c r="J6" s="161"/>
      <c r="K6" s="162">
        <v>400000</v>
      </c>
      <c r="L6" s="162"/>
      <c r="M6" s="162"/>
      <c r="N6" s="163"/>
      <c r="O6"/>
      <c r="P6"/>
      <c r="Q6"/>
      <c r="R6"/>
    </row>
    <row r="7" spans="1:70" s="19" customFormat="1" ht="45" x14ac:dyDescent="0.25">
      <c r="A7" s="159" t="s">
        <v>322</v>
      </c>
      <c r="B7" s="160" t="s">
        <v>106</v>
      </c>
      <c r="C7" s="161" t="s">
        <v>109</v>
      </c>
      <c r="D7" s="161"/>
      <c r="E7" s="162"/>
      <c r="F7" s="162">
        <f>ROUND(150000*0.23,0)</f>
        <v>34500</v>
      </c>
      <c r="G7" s="162">
        <f>150000-F7</f>
        <v>115500</v>
      </c>
      <c r="H7" s="164">
        <v>2</v>
      </c>
      <c r="J7" s="161"/>
      <c r="K7" s="162"/>
      <c r="L7" s="162">
        <f>ROUND(150000*0.23,0)</f>
        <v>34500</v>
      </c>
      <c r="M7" s="162">
        <f>150000-L7</f>
        <v>115500</v>
      </c>
      <c r="N7" s="164">
        <v>2</v>
      </c>
      <c r="O7"/>
      <c r="P7"/>
      <c r="Q7"/>
      <c r="R7"/>
    </row>
    <row r="8" spans="1:70" s="19" customFormat="1" ht="45" x14ac:dyDescent="0.25">
      <c r="A8" s="159" t="s">
        <v>103</v>
      </c>
      <c r="B8" s="160" t="s">
        <v>40</v>
      </c>
      <c r="C8" s="161" t="s">
        <v>162</v>
      </c>
      <c r="D8" s="161"/>
      <c r="E8" s="162"/>
      <c r="F8" s="162">
        <v>350000</v>
      </c>
      <c r="G8" s="162"/>
      <c r="H8" s="166"/>
      <c r="J8" s="161"/>
      <c r="K8" s="162">
        <v>350000</v>
      </c>
      <c r="L8" s="162"/>
      <c r="M8" s="162"/>
      <c r="N8" s="166"/>
      <c r="O8"/>
      <c r="P8"/>
      <c r="Q8"/>
      <c r="R8"/>
    </row>
    <row r="9" spans="1:70" s="19" customFormat="1" ht="30" x14ac:dyDescent="0.25">
      <c r="A9" s="159" t="s">
        <v>243</v>
      </c>
      <c r="B9" s="160" t="s">
        <v>125</v>
      </c>
      <c r="C9" s="161" t="s">
        <v>190</v>
      </c>
      <c r="D9" s="161"/>
      <c r="E9" s="162"/>
      <c r="F9" s="162">
        <f>ROUND(95250*0.23,0)</f>
        <v>21908</v>
      </c>
      <c r="G9" s="162">
        <f>95250-F9</f>
        <v>73342</v>
      </c>
      <c r="H9" s="166"/>
      <c r="J9" s="161"/>
      <c r="K9" s="162"/>
      <c r="L9" s="162"/>
      <c r="M9" s="162"/>
      <c r="N9" s="166"/>
      <c r="O9"/>
      <c r="P9"/>
      <c r="Q9"/>
      <c r="R9"/>
    </row>
    <row r="10" spans="1:70" s="19" customFormat="1" ht="45" x14ac:dyDescent="0.25">
      <c r="A10" s="159" t="s">
        <v>367</v>
      </c>
      <c r="B10" s="160" t="s">
        <v>54</v>
      </c>
      <c r="C10" s="161" t="s">
        <v>374</v>
      </c>
      <c r="D10" s="168">
        <v>250000</v>
      </c>
      <c r="E10" s="162">
        <v>250000</v>
      </c>
      <c r="F10" s="162"/>
      <c r="G10" s="162"/>
      <c r="H10" s="166"/>
      <c r="J10" s="168"/>
      <c r="K10" s="162">
        <v>250000</v>
      </c>
      <c r="L10" s="162"/>
      <c r="M10" s="162"/>
      <c r="N10" s="166"/>
      <c r="O10"/>
      <c r="P10"/>
      <c r="Q10"/>
      <c r="R10"/>
    </row>
    <row r="11" spans="1:70" s="19" customFormat="1" ht="15" x14ac:dyDescent="0.25">
      <c r="A11" s="159" t="s">
        <v>387</v>
      </c>
      <c r="B11" s="160" t="s">
        <v>54</v>
      </c>
      <c r="C11" s="161" t="s">
        <v>396</v>
      </c>
      <c r="D11" s="168"/>
      <c r="E11" s="162"/>
      <c r="F11" s="162"/>
      <c r="G11" s="162"/>
      <c r="H11" s="166"/>
      <c r="J11" s="168"/>
      <c r="K11" s="162"/>
      <c r="L11" s="162"/>
      <c r="M11" s="162"/>
      <c r="N11" s="166"/>
      <c r="O11"/>
      <c r="P11"/>
      <c r="Q11"/>
      <c r="R11"/>
    </row>
    <row r="12" spans="1:70" ht="15.75" customHeight="1" x14ac:dyDescent="0.3">
      <c r="A12" s="169" t="s">
        <v>45</v>
      </c>
      <c r="B12" s="169"/>
      <c r="C12" s="171"/>
      <c r="D12" s="172">
        <f>SUM(D6:D11)</f>
        <v>250000</v>
      </c>
      <c r="E12" s="172">
        <f>SUM(E6:E11)</f>
        <v>650000</v>
      </c>
      <c r="F12" s="172">
        <f>SUM(F6:F11)</f>
        <v>406408</v>
      </c>
      <c r="G12" s="172">
        <f>SUM(G6:G11)</f>
        <v>188842</v>
      </c>
      <c r="H12" s="173">
        <f>SUM(H6:H11)</f>
        <v>2</v>
      </c>
      <c r="J12" s="172">
        <f>SUM(J6:J11)</f>
        <v>0</v>
      </c>
      <c r="K12" s="172">
        <f>SUM(K6:K11)</f>
        <v>1000000</v>
      </c>
      <c r="L12" s="172">
        <f>SUM(L6:L11)</f>
        <v>34500</v>
      </c>
      <c r="M12" s="172">
        <f>SUM(M6:M11)</f>
        <v>115500</v>
      </c>
      <c r="N12" s="173">
        <f>SUM(N6:N11)</f>
        <v>2</v>
      </c>
    </row>
    <row r="13" spans="1:70" ht="15.75" customHeight="1" x14ac:dyDescent="0.25">
      <c r="C13"/>
      <c r="D13"/>
      <c r="E13"/>
      <c r="F13"/>
      <c r="G13"/>
      <c r="H13"/>
      <c r="J13"/>
      <c r="K13"/>
      <c r="L13"/>
      <c r="M13"/>
      <c r="N13"/>
    </row>
    <row r="14" spans="1:70" ht="24" customHeight="1" x14ac:dyDescent="0.25">
      <c r="C14"/>
      <c r="D14"/>
      <c r="E14"/>
      <c r="F14"/>
      <c r="G14"/>
      <c r="H14"/>
      <c r="J14"/>
      <c r="K14"/>
      <c r="L14"/>
      <c r="M14"/>
      <c r="N14"/>
    </row>
    <row r="15" spans="1:70" ht="15.75" customHeight="1" x14ac:dyDescent="0.3">
      <c r="A15" s="201" t="s">
        <v>46</v>
      </c>
      <c r="B15" s="201"/>
      <c r="C15" s="201"/>
      <c r="D15" s="201"/>
      <c r="E15" s="201"/>
      <c r="F15" s="201"/>
      <c r="G15" s="201"/>
      <c r="H15" s="201"/>
      <c r="J15" s="201" t="s">
        <v>431</v>
      </c>
      <c r="K15" s="201"/>
      <c r="L15" s="201"/>
      <c r="M15" s="201"/>
      <c r="N15" s="201"/>
    </row>
    <row r="16" spans="1:70" ht="31.2" x14ac:dyDescent="0.3">
      <c r="A16" s="150" t="s">
        <v>398</v>
      </c>
      <c r="B16" s="151" t="s">
        <v>430</v>
      </c>
      <c r="C16" s="152" t="s">
        <v>77</v>
      </c>
      <c r="D16" s="150" t="s">
        <v>70</v>
      </c>
      <c r="E16" s="150" t="s">
        <v>53</v>
      </c>
      <c r="F16" s="150" t="s">
        <v>2</v>
      </c>
      <c r="G16" s="150" t="s">
        <v>3</v>
      </c>
      <c r="H16" s="153" t="s">
        <v>4</v>
      </c>
      <c r="J16" s="150" t="s">
        <v>70</v>
      </c>
      <c r="K16" s="150" t="s">
        <v>53</v>
      </c>
      <c r="L16" s="150" t="s">
        <v>2</v>
      </c>
      <c r="M16" s="150" t="s">
        <v>3</v>
      </c>
      <c r="N16" s="153" t="s">
        <v>4</v>
      </c>
    </row>
    <row r="17" spans="1:18" s="19" customFormat="1" ht="30" x14ac:dyDescent="0.25">
      <c r="A17" s="159" t="s">
        <v>245</v>
      </c>
      <c r="B17" s="160" t="s">
        <v>51</v>
      </c>
      <c r="C17" s="161" t="s">
        <v>52</v>
      </c>
      <c r="D17" s="161"/>
      <c r="E17" s="162"/>
      <c r="F17" s="162">
        <f>-13691362/2</f>
        <v>-6845681</v>
      </c>
      <c r="G17" s="162"/>
      <c r="H17" s="166"/>
      <c r="J17" s="161"/>
      <c r="K17" s="162"/>
      <c r="L17" s="162"/>
      <c r="M17" s="162"/>
      <c r="N17" s="166"/>
      <c r="O17"/>
      <c r="P17"/>
      <c r="Q17"/>
      <c r="R17"/>
    </row>
    <row r="18" spans="1:18" s="19" customFormat="1" ht="30" x14ac:dyDescent="0.25">
      <c r="A18" s="159" t="s">
        <v>251</v>
      </c>
      <c r="B18" s="160" t="s">
        <v>105</v>
      </c>
      <c r="C18" s="161" t="s">
        <v>132</v>
      </c>
      <c r="D18" s="161"/>
      <c r="E18" s="162"/>
      <c r="F18" s="162"/>
      <c r="G18" s="162">
        <v>-829000</v>
      </c>
      <c r="H18" s="166"/>
      <c r="J18" s="161"/>
      <c r="K18" s="162"/>
      <c r="L18" s="162"/>
      <c r="M18" s="162"/>
      <c r="N18" s="166"/>
      <c r="O18"/>
      <c r="P18"/>
      <c r="Q18"/>
      <c r="R18"/>
    </row>
    <row r="19" spans="1:18" s="19" customFormat="1" ht="45" x14ac:dyDescent="0.25">
      <c r="A19" s="159" t="s">
        <v>252</v>
      </c>
      <c r="B19" s="160" t="s">
        <v>51</v>
      </c>
      <c r="C19" s="161" t="s">
        <v>110</v>
      </c>
      <c r="D19" s="161"/>
      <c r="E19" s="162"/>
      <c r="F19" s="162">
        <f>-ROUND(1029750*0.23,0)</f>
        <v>-236843</v>
      </c>
      <c r="G19" s="162">
        <f>-(1029750+F19)</f>
        <v>-792907</v>
      </c>
      <c r="H19" s="166"/>
      <c r="J19" s="161"/>
      <c r="K19" s="162"/>
      <c r="L19" s="162"/>
      <c r="M19" s="162"/>
      <c r="N19" s="166"/>
      <c r="O19"/>
      <c r="P19"/>
      <c r="Q19"/>
      <c r="R19"/>
    </row>
    <row r="20" spans="1:18" s="19" customFormat="1" ht="45" x14ac:dyDescent="0.25">
      <c r="A20" s="159" t="s">
        <v>253</v>
      </c>
      <c r="B20" s="160" t="s">
        <v>51</v>
      </c>
      <c r="C20" s="161" t="s">
        <v>111</v>
      </c>
      <c r="D20" s="161"/>
      <c r="E20" s="162"/>
      <c r="F20" s="162"/>
      <c r="G20" s="162">
        <v>-150000</v>
      </c>
      <c r="H20" s="166"/>
      <c r="J20" s="161"/>
      <c r="K20" s="162"/>
      <c r="L20" s="162"/>
      <c r="M20" s="162"/>
      <c r="N20" s="166"/>
      <c r="O20"/>
      <c r="P20"/>
      <c r="Q20"/>
      <c r="R20"/>
    </row>
    <row r="21" spans="1:18" s="19" customFormat="1" ht="75" x14ac:dyDescent="0.25">
      <c r="A21" s="159" t="s">
        <v>318</v>
      </c>
      <c r="B21" s="160" t="s">
        <v>106</v>
      </c>
      <c r="C21" s="161" t="s">
        <v>319</v>
      </c>
      <c r="D21" s="161"/>
      <c r="E21" s="162"/>
      <c r="F21" s="162">
        <f>-G21</f>
        <v>11060872</v>
      </c>
      <c r="G21" s="162">
        <f>-1948254-296689-8815929</f>
        <v>-11060872</v>
      </c>
      <c r="H21" s="166"/>
      <c r="J21" s="161"/>
      <c r="K21" s="162"/>
      <c r="L21" s="162"/>
      <c r="M21" s="162"/>
      <c r="N21" s="166"/>
      <c r="O21"/>
      <c r="P21"/>
      <c r="Q21"/>
      <c r="R21"/>
    </row>
    <row r="22" spans="1:18" s="19" customFormat="1" ht="75" x14ac:dyDescent="0.25">
      <c r="A22" s="159" t="s">
        <v>259</v>
      </c>
      <c r="B22" s="160" t="s">
        <v>106</v>
      </c>
      <c r="C22" s="161" t="s">
        <v>123</v>
      </c>
      <c r="D22" s="161"/>
      <c r="E22" s="162"/>
      <c r="F22" s="162">
        <f>ROUND(-15000*0.23,0)</f>
        <v>-3450</v>
      </c>
      <c r="G22" s="162">
        <f>-15000-F22</f>
        <v>-11550</v>
      </c>
      <c r="H22" s="166"/>
      <c r="J22" s="161"/>
      <c r="K22" s="162"/>
      <c r="L22" s="162"/>
      <c r="M22" s="162"/>
      <c r="N22" s="166"/>
      <c r="O22"/>
      <c r="P22"/>
      <c r="Q22"/>
      <c r="R22"/>
    </row>
    <row r="23" spans="1:18" s="19" customFormat="1" ht="30" x14ac:dyDescent="0.25">
      <c r="A23" s="159" t="s">
        <v>260</v>
      </c>
      <c r="B23" s="160" t="s">
        <v>106</v>
      </c>
      <c r="C23" s="161" t="s">
        <v>126</v>
      </c>
      <c r="D23" s="161"/>
      <c r="E23" s="162"/>
      <c r="F23" s="162">
        <v>-50000</v>
      </c>
      <c r="G23" s="162">
        <v>50000</v>
      </c>
      <c r="H23" s="166"/>
      <c r="J23" s="161"/>
      <c r="K23" s="162"/>
      <c r="L23" s="162"/>
      <c r="M23" s="162"/>
      <c r="N23" s="166"/>
      <c r="O23"/>
      <c r="P23"/>
      <c r="Q23"/>
      <c r="R23"/>
    </row>
    <row r="24" spans="1:18" ht="15.75" customHeight="1" x14ac:dyDescent="0.3">
      <c r="A24" s="169" t="s">
        <v>47</v>
      </c>
      <c r="B24" s="169"/>
      <c r="C24" s="171"/>
      <c r="D24" s="172">
        <f>SUM(D17:D23)</f>
        <v>0</v>
      </c>
      <c r="E24" s="172">
        <f>SUM(E17:E23)</f>
        <v>0</v>
      </c>
      <c r="F24" s="172">
        <f>SUM(F17:F23)</f>
        <v>3924898</v>
      </c>
      <c r="G24" s="172">
        <f>SUM(G17:G23)</f>
        <v>-12794329</v>
      </c>
      <c r="H24" s="173">
        <f>SUM(H17:H23)</f>
        <v>0</v>
      </c>
      <c r="J24" s="172">
        <f>SUM(J17:J23)</f>
        <v>0</v>
      </c>
      <c r="K24" s="172">
        <f>SUM(K17:K23)</f>
        <v>0</v>
      </c>
      <c r="L24" s="172">
        <f>SUM(L17:L23)</f>
        <v>0</v>
      </c>
      <c r="M24" s="172">
        <f>SUM(M17:M23)</f>
        <v>0</v>
      </c>
      <c r="N24" s="173">
        <f>SUM(N17:N23)</f>
        <v>0</v>
      </c>
    </row>
    <row r="25" spans="1:18" ht="27.6" customHeight="1" x14ac:dyDescent="0.25">
      <c r="C25"/>
      <c r="D25" s="176"/>
      <c r="E25" s="176"/>
      <c r="F25" s="176"/>
      <c r="G25" s="176"/>
      <c r="H25" s="176"/>
      <c r="J25" s="176"/>
      <c r="K25" s="176"/>
      <c r="L25" s="176"/>
      <c r="M25" s="176"/>
      <c r="N25" s="176"/>
    </row>
    <row r="26" spans="1:18" ht="15.75" customHeight="1" x14ac:dyDescent="0.3">
      <c r="A26" s="201" t="s">
        <v>48</v>
      </c>
      <c r="B26" s="201"/>
      <c r="C26" s="201"/>
      <c r="D26" s="201"/>
      <c r="E26" s="201"/>
      <c r="F26" s="201"/>
      <c r="G26" s="201"/>
      <c r="H26" s="201"/>
      <c r="J26" s="201" t="s">
        <v>48</v>
      </c>
      <c r="K26" s="201"/>
      <c r="L26" s="201"/>
      <c r="M26" s="201"/>
      <c r="N26" s="201"/>
    </row>
    <row r="27" spans="1:18" ht="31.2" x14ac:dyDescent="0.3">
      <c r="A27" s="150" t="s">
        <v>398</v>
      </c>
      <c r="B27" s="151" t="s">
        <v>430</v>
      </c>
      <c r="C27" s="152" t="s">
        <v>77</v>
      </c>
      <c r="D27" s="150" t="s">
        <v>70</v>
      </c>
      <c r="E27" s="150" t="s">
        <v>53</v>
      </c>
      <c r="F27" s="150" t="s">
        <v>2</v>
      </c>
      <c r="G27" s="150" t="s">
        <v>3</v>
      </c>
      <c r="H27" s="153" t="s">
        <v>4</v>
      </c>
      <c r="J27" s="150" t="s">
        <v>70</v>
      </c>
      <c r="K27" s="150" t="s">
        <v>53</v>
      </c>
      <c r="L27" s="150" t="s">
        <v>2</v>
      </c>
      <c r="M27" s="150" t="s">
        <v>3</v>
      </c>
      <c r="N27" s="153" t="s">
        <v>4</v>
      </c>
    </row>
    <row r="28" spans="1:18" s="19" customFormat="1" ht="60" x14ac:dyDescent="0.25">
      <c r="A28" s="159">
        <v>3.08</v>
      </c>
      <c r="B28" s="160" t="s">
        <v>106</v>
      </c>
      <c r="C28" s="161" t="s">
        <v>114</v>
      </c>
      <c r="D28" s="161"/>
      <c r="E28" s="162"/>
      <c r="F28" s="162"/>
      <c r="G28" s="162">
        <v>0</v>
      </c>
      <c r="H28" s="166"/>
      <c r="J28" s="161"/>
      <c r="K28" s="162"/>
      <c r="L28" s="162"/>
      <c r="M28" s="162"/>
      <c r="N28" s="166"/>
      <c r="O28"/>
      <c r="P28"/>
      <c r="Q28"/>
      <c r="R28"/>
    </row>
    <row r="29" spans="1:18" ht="15.75" customHeight="1" x14ac:dyDescent="0.3">
      <c r="A29" s="169" t="s">
        <v>49</v>
      </c>
      <c r="B29" s="169"/>
      <c r="C29" s="171"/>
      <c r="D29" s="172">
        <f>SUM(D28:D28)</f>
        <v>0</v>
      </c>
      <c r="E29" s="172">
        <f>SUM(E28:E28)</f>
        <v>0</v>
      </c>
      <c r="F29" s="172">
        <f>SUM(F28:F28)</f>
        <v>0</v>
      </c>
      <c r="G29" s="172">
        <f>SUM(G28:G28)</f>
        <v>0</v>
      </c>
      <c r="H29" s="173">
        <f>SUM(H28:H28)</f>
        <v>0</v>
      </c>
      <c r="J29" s="172">
        <f>SUM(J28:J28)</f>
        <v>0</v>
      </c>
      <c r="K29" s="172">
        <f>SUM(K28:K28)</f>
        <v>0</v>
      </c>
      <c r="L29" s="172">
        <f>SUM(L28:L28)</f>
        <v>0</v>
      </c>
      <c r="M29" s="172">
        <f>SUM(M28:M28)</f>
        <v>0</v>
      </c>
      <c r="N29" s="173">
        <f>SUM(N28:N28)</f>
        <v>0</v>
      </c>
    </row>
    <row r="30" spans="1:18" ht="15.75" customHeight="1" x14ac:dyDescent="0.25">
      <c r="C30"/>
      <c r="D30"/>
      <c r="E30"/>
      <c r="F30"/>
      <c r="G30"/>
      <c r="H30"/>
      <c r="J30"/>
      <c r="K30"/>
      <c r="L30"/>
      <c r="M30"/>
      <c r="N30"/>
    </row>
    <row r="31" spans="1:18" x14ac:dyDescent="0.25">
      <c r="C31"/>
      <c r="D31"/>
      <c r="E31"/>
      <c r="F31"/>
      <c r="G31"/>
      <c r="H31"/>
      <c r="J31"/>
      <c r="K31"/>
      <c r="L31"/>
      <c r="M31"/>
      <c r="N31"/>
    </row>
    <row r="32" spans="1:18" ht="15.75" customHeight="1" collapsed="1" x14ac:dyDescent="0.25">
      <c r="C32"/>
      <c r="D32" s="176"/>
      <c r="E32" s="176"/>
      <c r="F32" s="176"/>
      <c r="G32" s="176"/>
      <c r="H32" s="176"/>
      <c r="J32"/>
      <c r="K32"/>
      <c r="L32"/>
      <c r="M32"/>
      <c r="N32"/>
    </row>
    <row r="33" spans="3:14" ht="15.75" customHeight="1" x14ac:dyDescent="0.25">
      <c r="C33"/>
      <c r="D33"/>
      <c r="E33"/>
      <c r="F33"/>
      <c r="G33"/>
      <c r="H33"/>
      <c r="J33"/>
      <c r="K33"/>
      <c r="L33"/>
      <c r="M33"/>
      <c r="N33"/>
    </row>
    <row r="34" spans="3:14" ht="15.75" customHeight="1" x14ac:dyDescent="0.25">
      <c r="C34"/>
      <c r="D34"/>
      <c r="E34"/>
      <c r="F34"/>
      <c r="G34"/>
      <c r="H34"/>
      <c r="J34"/>
      <c r="K34"/>
      <c r="L34"/>
      <c r="M34"/>
      <c r="N34"/>
    </row>
    <row r="35" spans="3:14" ht="15.75" customHeight="1" x14ac:dyDescent="0.25">
      <c r="C35"/>
      <c r="D35"/>
      <c r="E35"/>
      <c r="F35"/>
      <c r="G35"/>
      <c r="H35"/>
      <c r="J35"/>
      <c r="K35"/>
      <c r="L35"/>
      <c r="M35"/>
      <c r="N35"/>
    </row>
    <row r="36" spans="3:14" ht="15.75" customHeight="1" x14ac:dyDescent="0.25">
      <c r="C36"/>
      <c r="D36"/>
      <c r="E36"/>
      <c r="F36"/>
      <c r="G36"/>
      <c r="H36"/>
      <c r="J36"/>
      <c r="K36"/>
      <c r="L36"/>
      <c r="M36"/>
      <c r="N36"/>
    </row>
    <row r="37" spans="3:14" ht="15.75" customHeight="1" x14ac:dyDescent="0.25">
      <c r="C37"/>
      <c r="D37"/>
      <c r="E37"/>
      <c r="F37"/>
      <c r="G37"/>
      <c r="H37"/>
      <c r="J37"/>
      <c r="K37"/>
      <c r="L37"/>
      <c r="M37"/>
      <c r="N37"/>
    </row>
    <row r="38" spans="3:14" ht="15.75" customHeight="1" x14ac:dyDescent="0.25">
      <c r="C38"/>
      <c r="D38"/>
      <c r="E38"/>
      <c r="F38"/>
      <c r="G38"/>
      <c r="H38"/>
      <c r="J38"/>
      <c r="K38"/>
      <c r="L38"/>
      <c r="M38"/>
      <c r="N38"/>
    </row>
    <row r="39" spans="3:14" ht="15.75" customHeight="1" x14ac:dyDescent="0.25">
      <c r="C39"/>
      <c r="D39"/>
      <c r="E39"/>
      <c r="F39"/>
      <c r="G39"/>
      <c r="H39"/>
      <c r="J39"/>
      <c r="K39" s="176"/>
      <c r="L39" s="176"/>
      <c r="M39" s="176"/>
      <c r="N39" s="176"/>
    </row>
    <row r="40" spans="3:14" ht="15.75" customHeight="1" x14ac:dyDescent="0.25">
      <c r="C40"/>
      <c r="D40"/>
      <c r="E40"/>
      <c r="F40"/>
      <c r="G40"/>
      <c r="H40"/>
      <c r="J40"/>
      <c r="K40"/>
      <c r="L40"/>
      <c r="M40"/>
      <c r="N40"/>
    </row>
    <row r="41" spans="3:14" ht="15.75" customHeight="1" x14ac:dyDescent="0.25">
      <c r="C41"/>
      <c r="D41"/>
      <c r="E41"/>
      <c r="F41"/>
      <c r="G41"/>
      <c r="H41"/>
      <c r="J41"/>
      <c r="K41"/>
      <c r="L41"/>
      <c r="M41"/>
      <c r="N41"/>
    </row>
    <row r="42" spans="3:14" ht="15.75" customHeight="1" x14ac:dyDescent="0.25"/>
    <row r="43" spans="3:14" ht="15.75" customHeight="1" x14ac:dyDescent="0.25"/>
    <row r="44" spans="3:14" ht="15.75" customHeight="1" x14ac:dyDescent="0.25"/>
    <row r="45" spans="3:14" ht="15.75" customHeight="1" x14ac:dyDescent="0.25"/>
    <row r="46" spans="3:14" ht="15.75" customHeight="1" x14ac:dyDescent="0.25"/>
    <row r="47" spans="3:14" ht="15.75" customHeight="1" x14ac:dyDescent="0.25"/>
    <row r="48" spans="3: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sheetData>
  <mergeCells count="8">
    <mergeCell ref="A26:H26"/>
    <mergeCell ref="J26:N26"/>
    <mergeCell ref="A2:H2"/>
    <mergeCell ref="J2:N2"/>
    <mergeCell ref="A3:H3"/>
    <mergeCell ref="J3:N3"/>
    <mergeCell ref="A15:H15"/>
    <mergeCell ref="J15:N15"/>
  </mergeCells>
  <conditionalFormatting sqref="S35:IV41 A3:I3 S3:IV3 A6:I15 S6:IV15 J6:N14 A17:I26 S17:IV26 J17:N25 A28:N30 S28:IV30 A35:N41">
    <cfRule type="expression" dxfId="7" priority="7" stopIfTrue="1">
      <formula>$P3="On"</formula>
    </cfRule>
  </conditionalFormatting>
  <conditionalFormatting sqref="J3">
    <cfRule type="expression" dxfId="6" priority="6" stopIfTrue="1">
      <formula>$P3="On"</formula>
    </cfRule>
  </conditionalFormatting>
  <conditionalFormatting sqref="J15">
    <cfRule type="expression" dxfId="5" priority="5" stopIfTrue="1">
      <formula>$P15="On"</formula>
    </cfRule>
  </conditionalFormatting>
  <conditionalFormatting sqref="J26">
    <cfRule type="expression" dxfId="4" priority="4" stopIfTrue="1">
      <formula>$P26="On"</formula>
    </cfRule>
  </conditionalFormatting>
  <printOptions horizontalCentered="1"/>
  <pageMargins left="0.25" right="0.25" top="0.4375" bottom="0.75" header="0.5" footer="0.25"/>
  <pageSetup paperSize="5" scale="82" fitToHeight="99" orientation="landscape" r:id="rId1"/>
  <headerFooter alignWithMargins="0">
    <oddFooter>&amp;LPage &amp;P&amp;R&amp;D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8"/>
  <sheetViews>
    <sheetView zoomScale="70" zoomScaleNormal="70" workbookViewId="0">
      <pane xSplit="1" ySplit="4" topLeftCell="B14" activePane="bottomRight" state="frozen"/>
      <selection activeCell="A7" sqref="A7"/>
      <selection pane="topRight" activeCell="A7" sqref="A7"/>
      <selection pane="bottomLeft" activeCell="A7" sqref="A7"/>
      <selection pane="bottomRight" activeCell="L17" sqref="L17"/>
    </sheetView>
  </sheetViews>
  <sheetFormatPr defaultRowHeight="13.2" outlineLevelCol="1" x14ac:dyDescent="0.25"/>
  <cols>
    <col min="1" max="1" width="6.109375" customWidth="1"/>
    <col min="2" max="2" width="19.44140625" bestFit="1" customWidth="1"/>
    <col min="3" max="3" width="45.44140625" style="1" customWidth="1"/>
    <col min="4" max="4" width="13.88671875" style="1" customWidth="1"/>
    <col min="5" max="5" width="14.5546875" style="2" customWidth="1"/>
    <col min="6" max="6" width="15.6640625" style="2" customWidth="1"/>
    <col min="7" max="7" width="14.5546875" style="2" customWidth="1"/>
    <col min="8" max="8" width="11.6640625" style="20" customWidth="1"/>
    <col min="9" max="9" width="2.5546875" customWidth="1"/>
    <col min="10" max="10" width="13.88671875" style="1" customWidth="1"/>
    <col min="11" max="11" width="14.5546875" style="2" customWidth="1"/>
    <col min="12" max="12" width="15.6640625" style="2" customWidth="1"/>
    <col min="13" max="13" width="14.5546875" style="2" customWidth="1"/>
    <col min="14" max="14" width="11.6640625" style="20" customWidth="1"/>
    <col min="15" max="15" width="19.109375" customWidth="1"/>
    <col min="16" max="16" width="10.44140625" bestFit="1" customWidth="1" outlineLevel="1"/>
  </cols>
  <sheetData>
    <row r="1" spans="1:70" ht="21" x14ac:dyDescent="0.4">
      <c r="A1" s="177"/>
      <c r="B1" s="177"/>
      <c r="C1" s="177"/>
      <c r="D1" s="177"/>
      <c r="E1" s="177"/>
      <c r="F1" s="177"/>
      <c r="G1" s="177"/>
      <c r="H1" s="177"/>
      <c r="I1" s="177"/>
      <c r="J1" s="3"/>
      <c r="K1" s="3"/>
      <c r="L1" s="3"/>
      <c r="M1" s="3"/>
      <c r="N1" s="3"/>
      <c r="BR1" t="s">
        <v>281</v>
      </c>
    </row>
    <row r="2" spans="1:70" ht="21" x14ac:dyDescent="0.4">
      <c r="A2" s="202" t="s">
        <v>434</v>
      </c>
      <c r="B2" s="202"/>
      <c r="C2" s="202"/>
      <c r="D2" s="202"/>
      <c r="E2" s="202"/>
      <c r="F2" s="202"/>
      <c r="G2" s="202"/>
      <c r="H2" s="202"/>
      <c r="J2" s="202" t="s">
        <v>433</v>
      </c>
      <c r="K2" s="202"/>
      <c r="L2" s="202"/>
      <c r="M2" s="202"/>
      <c r="N2" s="202"/>
      <c r="BR2" t="s">
        <v>282</v>
      </c>
    </row>
    <row r="3" spans="1:70" ht="16.95" customHeight="1" x14ac:dyDescent="0.3">
      <c r="A3" s="201" t="s">
        <v>44</v>
      </c>
      <c r="B3" s="201"/>
      <c r="C3" s="201"/>
      <c r="D3" s="201"/>
      <c r="E3" s="201"/>
      <c r="F3" s="201"/>
      <c r="G3" s="201"/>
      <c r="H3" s="201"/>
      <c r="J3" s="201" t="s">
        <v>44</v>
      </c>
      <c r="K3" s="201"/>
      <c r="L3" s="201"/>
      <c r="M3" s="201"/>
      <c r="N3" s="201"/>
    </row>
    <row r="4" spans="1:70" ht="31.2" x14ac:dyDescent="0.3">
      <c r="A4" s="150" t="s">
        <v>398</v>
      </c>
      <c r="B4" s="151" t="s">
        <v>430</v>
      </c>
      <c r="C4" s="152" t="s">
        <v>77</v>
      </c>
      <c r="D4" s="150" t="s">
        <v>70</v>
      </c>
      <c r="E4" s="150" t="s">
        <v>53</v>
      </c>
      <c r="F4" s="150" t="s">
        <v>2</v>
      </c>
      <c r="G4" s="150" t="s">
        <v>3</v>
      </c>
      <c r="H4" s="153" t="s">
        <v>4</v>
      </c>
      <c r="J4" s="150" t="s">
        <v>70</v>
      </c>
      <c r="K4" s="150" t="s">
        <v>53</v>
      </c>
      <c r="L4" s="150" t="s">
        <v>2</v>
      </c>
      <c r="M4" s="150" t="s">
        <v>3</v>
      </c>
      <c r="N4" s="153" t="s">
        <v>4</v>
      </c>
    </row>
    <row r="5" spans="1:70" s="19" customFormat="1" ht="45" x14ac:dyDescent="0.25">
      <c r="A5" s="159" t="s">
        <v>201</v>
      </c>
      <c r="B5" s="160" t="s">
        <v>27</v>
      </c>
      <c r="C5" s="161" t="s">
        <v>180</v>
      </c>
      <c r="D5" s="161"/>
      <c r="E5" s="162"/>
      <c r="F5" s="162">
        <v>6700000</v>
      </c>
      <c r="G5" s="162"/>
      <c r="H5" s="164">
        <v>29</v>
      </c>
      <c r="J5" s="161"/>
      <c r="K5" s="162">
        <v>2000000</v>
      </c>
      <c r="L5" s="162"/>
      <c r="M5" s="162"/>
      <c r="N5" s="164"/>
      <c r="O5"/>
      <c r="P5"/>
      <c r="Q5"/>
      <c r="R5"/>
    </row>
    <row r="6" spans="1:70" s="19" customFormat="1" ht="30" x14ac:dyDescent="0.25">
      <c r="A6" s="159" t="s">
        <v>202</v>
      </c>
      <c r="B6" s="160" t="s">
        <v>39</v>
      </c>
      <c r="C6" s="161" t="s">
        <v>37</v>
      </c>
      <c r="D6" s="161"/>
      <c r="E6" s="162">
        <v>100000</v>
      </c>
      <c r="F6" s="162"/>
      <c r="G6" s="162"/>
      <c r="H6" s="163"/>
      <c r="J6" s="161"/>
      <c r="K6" s="162">
        <v>100000</v>
      </c>
      <c r="L6" s="162"/>
      <c r="M6" s="162"/>
      <c r="N6" s="163"/>
      <c r="O6"/>
      <c r="P6"/>
      <c r="Q6"/>
      <c r="R6"/>
    </row>
    <row r="7" spans="1:70" s="19" customFormat="1" ht="30" x14ac:dyDescent="0.25">
      <c r="A7" s="159" t="s">
        <v>206</v>
      </c>
      <c r="B7" s="160" t="s">
        <v>40</v>
      </c>
      <c r="C7" s="161" t="s">
        <v>187</v>
      </c>
      <c r="D7" s="161"/>
      <c r="E7" s="162"/>
      <c r="F7" s="162">
        <v>684000</v>
      </c>
      <c r="G7" s="162"/>
      <c r="H7" s="163"/>
      <c r="J7" s="161"/>
      <c r="K7" s="162">
        <v>684000</v>
      </c>
      <c r="L7" s="162"/>
      <c r="M7" s="162"/>
      <c r="N7" s="163"/>
      <c r="O7"/>
      <c r="P7"/>
      <c r="Q7"/>
      <c r="R7"/>
    </row>
    <row r="8" spans="1:70" s="19" customFormat="1" ht="30" x14ac:dyDescent="0.25">
      <c r="A8" s="159" t="s">
        <v>207</v>
      </c>
      <c r="B8" s="160" t="s">
        <v>40</v>
      </c>
      <c r="C8" s="161" t="s">
        <v>188</v>
      </c>
      <c r="D8" s="161"/>
      <c r="E8" s="162"/>
      <c r="F8" s="162">
        <f>400000+120000</f>
        <v>520000</v>
      </c>
      <c r="G8" s="162"/>
      <c r="H8" s="163"/>
      <c r="J8" s="161"/>
      <c r="K8" s="162">
        <f>400000+120000</f>
        <v>520000</v>
      </c>
      <c r="L8" s="162"/>
      <c r="M8" s="162"/>
      <c r="N8" s="163"/>
      <c r="O8"/>
      <c r="P8"/>
      <c r="Q8"/>
      <c r="R8"/>
    </row>
    <row r="9" spans="1:70" s="19" customFormat="1" ht="45" x14ac:dyDescent="0.25">
      <c r="A9" s="159" t="s">
        <v>208</v>
      </c>
      <c r="B9" s="160" t="s">
        <v>54</v>
      </c>
      <c r="C9" s="161" t="s">
        <v>149</v>
      </c>
      <c r="D9" s="161"/>
      <c r="E9" s="162"/>
      <c r="F9" s="162"/>
      <c r="G9" s="165">
        <f>188299+30000</f>
        <v>218299</v>
      </c>
      <c r="H9" s="164">
        <v>1</v>
      </c>
      <c r="J9" s="161"/>
      <c r="K9" s="162"/>
      <c r="L9" s="162"/>
      <c r="M9" s="165"/>
      <c r="N9" s="164"/>
      <c r="O9"/>
      <c r="P9"/>
      <c r="Q9"/>
      <c r="R9"/>
    </row>
    <row r="10" spans="1:70" s="19" customFormat="1" ht="72" customHeight="1" x14ac:dyDescent="0.25">
      <c r="A10" s="159" t="s">
        <v>220</v>
      </c>
      <c r="B10" s="160" t="s">
        <v>75</v>
      </c>
      <c r="C10" s="161" t="s">
        <v>86</v>
      </c>
      <c r="D10" s="161"/>
      <c r="E10" s="162"/>
      <c r="F10" s="162">
        <f>1050000+72854</f>
        <v>1122854</v>
      </c>
      <c r="G10" s="162"/>
      <c r="H10" s="164">
        <v>1</v>
      </c>
      <c r="J10" s="161"/>
      <c r="K10" s="162">
        <f>1050000</f>
        <v>1050000</v>
      </c>
      <c r="L10" s="162">
        <v>72854</v>
      </c>
      <c r="M10" s="162"/>
      <c r="N10" s="164">
        <v>1</v>
      </c>
      <c r="O10"/>
      <c r="P10"/>
      <c r="Q10"/>
      <c r="R10"/>
    </row>
    <row r="11" spans="1:70" s="19" customFormat="1" ht="225" customHeight="1" x14ac:dyDescent="0.25">
      <c r="A11" s="159" t="s">
        <v>335</v>
      </c>
      <c r="B11" s="160" t="s">
        <v>125</v>
      </c>
      <c r="C11" s="161" t="s">
        <v>375</v>
      </c>
      <c r="D11" s="161"/>
      <c r="E11" s="162"/>
      <c r="F11" s="162">
        <v>400000</v>
      </c>
      <c r="G11" s="162"/>
      <c r="H11" s="166">
        <v>1</v>
      </c>
      <c r="J11" s="161"/>
      <c r="K11" s="162">
        <v>400000</v>
      </c>
      <c r="L11" s="162"/>
      <c r="M11" s="162"/>
      <c r="N11" s="166"/>
      <c r="O11"/>
      <c r="P11"/>
      <c r="Q11"/>
      <c r="R11"/>
    </row>
    <row r="12" spans="1:70" s="19" customFormat="1" ht="75" x14ac:dyDescent="0.25">
      <c r="A12" s="159" t="s">
        <v>104</v>
      </c>
      <c r="B12" s="160" t="s">
        <v>75</v>
      </c>
      <c r="C12" s="161" t="s">
        <v>304</v>
      </c>
      <c r="D12" s="161"/>
      <c r="E12" s="162"/>
      <c r="F12" s="162">
        <v>35000</v>
      </c>
      <c r="G12" s="162"/>
      <c r="H12" s="166"/>
      <c r="J12" s="161"/>
      <c r="K12" s="162"/>
      <c r="L12" s="162">
        <v>35000</v>
      </c>
      <c r="M12" s="162"/>
      <c r="N12" s="166"/>
      <c r="O12"/>
      <c r="P12"/>
      <c r="Q12"/>
      <c r="R12"/>
    </row>
    <row r="13" spans="1:70" s="19" customFormat="1" ht="45" x14ac:dyDescent="0.25">
      <c r="A13" s="159" t="s">
        <v>337</v>
      </c>
      <c r="B13" s="160" t="s">
        <v>125</v>
      </c>
      <c r="C13" s="161" t="s">
        <v>156</v>
      </c>
      <c r="D13" s="161"/>
      <c r="E13" s="162"/>
      <c r="F13" s="162"/>
      <c r="G13" s="162">
        <v>0</v>
      </c>
      <c r="H13" s="166"/>
      <c r="J13" s="161"/>
      <c r="K13" s="162"/>
      <c r="L13" s="162"/>
      <c r="M13" s="162">
        <v>0</v>
      </c>
      <c r="N13" s="166"/>
      <c r="O13"/>
      <c r="P13"/>
      <c r="Q13"/>
      <c r="R13"/>
    </row>
    <row r="14" spans="1:70" s="19" customFormat="1" ht="45" x14ac:dyDescent="0.25">
      <c r="A14" s="159" t="s">
        <v>338</v>
      </c>
      <c r="B14" s="160" t="s">
        <v>125</v>
      </c>
      <c r="C14" s="161" t="s">
        <v>157</v>
      </c>
      <c r="D14" s="161"/>
      <c r="E14" s="162"/>
      <c r="F14" s="162"/>
      <c r="G14" s="162">
        <v>0</v>
      </c>
      <c r="H14" s="166"/>
      <c r="J14" s="161"/>
      <c r="K14" s="162"/>
      <c r="L14" s="162"/>
      <c r="M14" s="162">
        <v>0</v>
      </c>
      <c r="N14" s="166"/>
      <c r="O14"/>
      <c r="P14"/>
      <c r="Q14"/>
      <c r="R14"/>
    </row>
    <row r="15" spans="1:70" s="19" customFormat="1" ht="30" x14ac:dyDescent="0.25">
      <c r="A15" s="159" t="s">
        <v>240</v>
      </c>
      <c r="B15" s="160" t="s">
        <v>75</v>
      </c>
      <c r="C15" s="161" t="s">
        <v>317</v>
      </c>
      <c r="D15" s="161"/>
      <c r="E15" s="162"/>
      <c r="F15" s="162">
        <v>1310105</v>
      </c>
      <c r="G15" s="162"/>
      <c r="H15" s="166">
        <v>5</v>
      </c>
      <c r="J15" s="161"/>
      <c r="K15" s="162"/>
      <c r="L15" s="162"/>
      <c r="M15" s="162"/>
      <c r="N15" s="166"/>
      <c r="O15"/>
      <c r="P15"/>
      <c r="Q15"/>
      <c r="R15"/>
    </row>
    <row r="16" spans="1:70" s="19" customFormat="1" ht="15" x14ac:dyDescent="0.25">
      <c r="A16" s="159" t="s">
        <v>355</v>
      </c>
      <c r="B16" s="160" t="s">
        <v>54</v>
      </c>
      <c r="C16" s="161" t="s">
        <v>395</v>
      </c>
      <c r="D16" s="168"/>
      <c r="E16" s="162">
        <v>250000</v>
      </c>
      <c r="F16" s="162"/>
      <c r="G16" s="162"/>
      <c r="H16" s="166"/>
      <c r="J16" s="168"/>
      <c r="K16" s="162">
        <v>250000</v>
      </c>
      <c r="L16" s="162"/>
      <c r="M16" s="162"/>
      <c r="N16" s="166"/>
      <c r="O16"/>
      <c r="P16"/>
      <c r="Q16"/>
      <c r="R16"/>
    </row>
    <row r="17" spans="1:18" ht="15.75" customHeight="1" x14ac:dyDescent="0.3">
      <c r="A17" s="169" t="s">
        <v>45</v>
      </c>
      <c r="B17" s="169"/>
      <c r="C17" s="171"/>
      <c r="D17" s="172">
        <f>SUM(D5:D16)</f>
        <v>0</v>
      </c>
      <c r="E17" s="172">
        <f>SUM(E5:E16)</f>
        <v>350000</v>
      </c>
      <c r="F17" s="172">
        <f>SUM(F5:F16)</f>
        <v>10771959</v>
      </c>
      <c r="G17" s="172">
        <f>SUM(G5:G16)</f>
        <v>218299</v>
      </c>
      <c r="H17" s="173">
        <f>SUM(H5:H16)</f>
        <v>37</v>
      </c>
      <c r="J17" s="172">
        <f>SUM(J5:J16)</f>
        <v>0</v>
      </c>
      <c r="K17" s="172">
        <f>SUM(K5:K16)</f>
        <v>5004000</v>
      </c>
      <c r="L17" s="172">
        <f>SUM(L5:L16)</f>
        <v>107854</v>
      </c>
      <c r="M17" s="172">
        <f>SUM(M5:M16)</f>
        <v>0</v>
      </c>
      <c r="N17" s="173">
        <f>SUM(N5:N16)</f>
        <v>1</v>
      </c>
    </row>
    <row r="18" spans="1:18" ht="15.75" customHeight="1" x14ac:dyDescent="0.25">
      <c r="C18"/>
      <c r="D18"/>
      <c r="E18"/>
      <c r="F18"/>
      <c r="G18"/>
      <c r="H18"/>
      <c r="J18"/>
      <c r="K18"/>
      <c r="L18"/>
      <c r="M18"/>
      <c r="N18"/>
    </row>
    <row r="19" spans="1:18" ht="24" customHeight="1" x14ac:dyDescent="0.25">
      <c r="C19"/>
      <c r="D19"/>
      <c r="E19"/>
      <c r="F19"/>
      <c r="G19"/>
      <c r="H19"/>
      <c r="J19"/>
      <c r="K19"/>
      <c r="L19"/>
      <c r="M19"/>
      <c r="N19"/>
    </row>
    <row r="20" spans="1:18" ht="15.75" customHeight="1" x14ac:dyDescent="0.3">
      <c r="A20" s="201" t="s">
        <v>46</v>
      </c>
      <c r="B20" s="201"/>
      <c r="C20" s="201"/>
      <c r="D20" s="201"/>
      <c r="E20" s="201"/>
      <c r="F20" s="201"/>
      <c r="G20" s="201"/>
      <c r="H20" s="201"/>
      <c r="J20" s="201" t="s">
        <v>431</v>
      </c>
      <c r="K20" s="201"/>
      <c r="L20" s="201"/>
      <c r="M20" s="201"/>
      <c r="N20" s="201"/>
    </row>
    <row r="21" spans="1:18" ht="31.2" x14ac:dyDescent="0.3">
      <c r="A21" s="150" t="s">
        <v>398</v>
      </c>
      <c r="B21" s="151" t="s">
        <v>430</v>
      </c>
      <c r="C21" s="152" t="s">
        <v>77</v>
      </c>
      <c r="D21" s="150" t="s">
        <v>70</v>
      </c>
      <c r="E21" s="150" t="s">
        <v>53</v>
      </c>
      <c r="F21" s="150" t="s">
        <v>2</v>
      </c>
      <c r="G21" s="150" t="s">
        <v>3</v>
      </c>
      <c r="H21" s="153" t="s">
        <v>4</v>
      </c>
      <c r="J21" s="150" t="s">
        <v>70</v>
      </c>
      <c r="K21" s="150" t="s">
        <v>53</v>
      </c>
      <c r="L21" s="150" t="s">
        <v>2</v>
      </c>
      <c r="M21" s="150" t="s">
        <v>3</v>
      </c>
      <c r="N21" s="153" t="s">
        <v>4</v>
      </c>
    </row>
    <row r="22" spans="1:18" s="19" customFormat="1" ht="15" x14ac:dyDescent="0.25">
      <c r="A22" s="159"/>
      <c r="B22" s="160"/>
      <c r="C22" s="161"/>
      <c r="D22" s="161"/>
      <c r="E22" s="162"/>
      <c r="F22" s="162"/>
      <c r="G22" s="162"/>
      <c r="H22" s="166"/>
      <c r="J22" s="161"/>
      <c r="K22" s="162"/>
      <c r="L22" s="162"/>
      <c r="M22" s="162"/>
      <c r="N22" s="166"/>
      <c r="O22"/>
      <c r="P22"/>
      <c r="Q22"/>
      <c r="R22"/>
    </row>
    <row r="23" spans="1:18" ht="15.75" customHeight="1" x14ac:dyDescent="0.3">
      <c r="A23" s="169" t="s">
        <v>47</v>
      </c>
      <c r="B23" s="169"/>
      <c r="C23" s="171"/>
      <c r="D23" s="172">
        <f>SUM(D22:D22)</f>
        <v>0</v>
      </c>
      <c r="E23" s="172">
        <f>SUM(E22:E22)</f>
        <v>0</v>
      </c>
      <c r="F23" s="172">
        <f>SUM(F22:F22)</f>
        <v>0</v>
      </c>
      <c r="G23" s="172">
        <f>SUM(G22:G22)</f>
        <v>0</v>
      </c>
      <c r="H23" s="173">
        <f>SUM(H22:H22)</f>
        <v>0</v>
      </c>
      <c r="J23" s="172">
        <f>SUM(J22:J22)</f>
        <v>0</v>
      </c>
      <c r="K23" s="172">
        <f>SUM(K22:K22)</f>
        <v>0</v>
      </c>
      <c r="L23" s="172">
        <f>SUM(L22:L22)</f>
        <v>0</v>
      </c>
      <c r="M23" s="172">
        <f>SUM(M22:M22)</f>
        <v>0</v>
      </c>
      <c r="N23" s="173">
        <f>SUM(N22:N22)</f>
        <v>0</v>
      </c>
    </row>
    <row r="24" spans="1:18" ht="27.6" customHeight="1" x14ac:dyDescent="0.25">
      <c r="C24"/>
      <c r="D24" s="176"/>
      <c r="E24" s="176"/>
      <c r="F24" s="176"/>
      <c r="G24" s="176"/>
      <c r="H24" s="176"/>
      <c r="J24" s="176"/>
      <c r="K24" s="176"/>
      <c r="L24" s="176"/>
      <c r="M24" s="176"/>
      <c r="N24" s="176"/>
    </row>
    <row r="25" spans="1:18" ht="15.75" customHeight="1" x14ac:dyDescent="0.3">
      <c r="A25" s="201" t="s">
        <v>48</v>
      </c>
      <c r="B25" s="201"/>
      <c r="C25" s="201"/>
      <c r="D25" s="201"/>
      <c r="E25" s="201"/>
      <c r="F25" s="201"/>
      <c r="G25" s="201"/>
      <c r="H25" s="201"/>
      <c r="J25" s="201" t="s">
        <v>48</v>
      </c>
      <c r="K25" s="201"/>
      <c r="L25" s="201"/>
      <c r="M25" s="201"/>
      <c r="N25" s="201"/>
    </row>
    <row r="26" spans="1:18" ht="31.2" x14ac:dyDescent="0.3">
      <c r="A26" s="150" t="s">
        <v>398</v>
      </c>
      <c r="B26" s="151" t="s">
        <v>430</v>
      </c>
      <c r="C26" s="152" t="s">
        <v>77</v>
      </c>
      <c r="D26" s="150" t="s">
        <v>70</v>
      </c>
      <c r="E26" s="150" t="s">
        <v>53</v>
      </c>
      <c r="F26" s="150" t="s">
        <v>2</v>
      </c>
      <c r="G26" s="150" t="s">
        <v>3</v>
      </c>
      <c r="H26" s="153" t="s">
        <v>4</v>
      </c>
      <c r="J26" s="150" t="s">
        <v>70</v>
      </c>
      <c r="K26" s="150" t="s">
        <v>53</v>
      </c>
      <c r="L26" s="150" t="s">
        <v>2</v>
      </c>
      <c r="M26" s="150" t="s">
        <v>3</v>
      </c>
      <c r="N26" s="153" t="s">
        <v>4</v>
      </c>
    </row>
    <row r="27" spans="1:18" s="19" customFormat="1" ht="15" x14ac:dyDescent="0.25">
      <c r="A27" s="159"/>
      <c r="B27" s="160"/>
      <c r="C27" s="161"/>
      <c r="D27" s="161"/>
      <c r="E27" s="162"/>
      <c r="F27" s="162"/>
      <c r="G27" s="162"/>
      <c r="H27" s="166"/>
      <c r="J27" s="161"/>
      <c r="K27" s="162"/>
      <c r="L27" s="162"/>
      <c r="M27" s="162"/>
      <c r="N27" s="166"/>
      <c r="O27"/>
      <c r="P27"/>
      <c r="Q27"/>
      <c r="R27"/>
    </row>
    <row r="28" spans="1:18" ht="15.75" customHeight="1" x14ac:dyDescent="0.3">
      <c r="A28" s="169" t="s">
        <v>49</v>
      </c>
      <c r="B28" s="169"/>
      <c r="C28" s="171"/>
      <c r="D28" s="172">
        <f>SUM(D27:D27)</f>
        <v>0</v>
      </c>
      <c r="E28" s="172">
        <f>SUM(E27:E27)</f>
        <v>0</v>
      </c>
      <c r="F28" s="172">
        <f>SUM(F27:F27)</f>
        <v>0</v>
      </c>
      <c r="G28" s="172">
        <f>SUM(G27:G27)</f>
        <v>0</v>
      </c>
      <c r="H28" s="173">
        <f>SUM(H27:H27)</f>
        <v>0</v>
      </c>
      <c r="J28" s="172">
        <f>SUM(J27:J27)</f>
        <v>0</v>
      </c>
      <c r="K28" s="172">
        <f>SUM(K27:K27)</f>
        <v>0</v>
      </c>
      <c r="L28" s="172">
        <f>SUM(L27:L27)</f>
        <v>0</v>
      </c>
      <c r="M28" s="172">
        <f>SUM(M27:M27)</f>
        <v>0</v>
      </c>
      <c r="N28" s="173">
        <f>SUM(N27:N27)</f>
        <v>0</v>
      </c>
    </row>
    <row r="29" spans="1:18" ht="15.75" customHeight="1" x14ac:dyDescent="0.25">
      <c r="C29"/>
      <c r="D29"/>
      <c r="E29"/>
      <c r="F29"/>
      <c r="G29"/>
      <c r="H29"/>
      <c r="J29"/>
      <c r="K29"/>
      <c r="L29"/>
      <c r="M29"/>
      <c r="N29"/>
    </row>
    <row r="30" spans="1:18" x14ac:dyDescent="0.25">
      <c r="C30"/>
      <c r="D30"/>
      <c r="E30"/>
      <c r="F30"/>
      <c r="G30"/>
      <c r="H30"/>
      <c r="J30"/>
      <c r="K30"/>
      <c r="L30"/>
      <c r="M30"/>
      <c r="N30"/>
    </row>
    <row r="31" spans="1:18" ht="15.75" customHeight="1" collapsed="1" x14ac:dyDescent="0.25">
      <c r="C31"/>
      <c r="D31" s="176"/>
      <c r="E31" s="176"/>
      <c r="F31" s="176"/>
      <c r="G31" s="176"/>
      <c r="H31" s="176"/>
      <c r="J31"/>
      <c r="K31"/>
      <c r="L31"/>
      <c r="M31"/>
      <c r="N31"/>
    </row>
    <row r="32" spans="1:18" ht="15.75" customHeight="1" x14ac:dyDescent="0.25">
      <c r="C32"/>
      <c r="D32"/>
      <c r="E32"/>
      <c r="F32"/>
      <c r="G32"/>
      <c r="H32"/>
      <c r="J32"/>
      <c r="K32"/>
      <c r="L32"/>
      <c r="M32"/>
      <c r="N32"/>
    </row>
    <row r="33" spans="3:14" ht="15.75" customHeight="1" x14ac:dyDescent="0.25">
      <c r="C33"/>
      <c r="D33"/>
      <c r="E33"/>
      <c r="F33"/>
      <c r="G33"/>
      <c r="H33"/>
      <c r="J33"/>
      <c r="K33"/>
      <c r="L33"/>
      <c r="M33"/>
      <c r="N33"/>
    </row>
    <row r="34" spans="3:14" ht="15.75" customHeight="1" x14ac:dyDescent="0.25">
      <c r="C34"/>
      <c r="D34"/>
      <c r="E34"/>
      <c r="F34"/>
      <c r="G34"/>
      <c r="H34"/>
      <c r="J34"/>
      <c r="K34"/>
      <c r="L34"/>
      <c r="M34"/>
      <c r="N34"/>
    </row>
    <row r="35" spans="3:14" ht="15.75" customHeight="1" x14ac:dyDescent="0.25">
      <c r="C35"/>
      <c r="D35"/>
      <c r="E35"/>
      <c r="F35"/>
      <c r="G35"/>
      <c r="H35"/>
      <c r="J35"/>
      <c r="K35"/>
      <c r="L35"/>
      <c r="M35"/>
      <c r="N35"/>
    </row>
    <row r="36" spans="3:14" ht="15.75" customHeight="1" x14ac:dyDescent="0.25">
      <c r="C36"/>
      <c r="D36"/>
      <c r="E36"/>
      <c r="F36"/>
      <c r="G36"/>
      <c r="H36"/>
      <c r="J36"/>
      <c r="K36"/>
      <c r="L36"/>
      <c r="M36"/>
      <c r="N36"/>
    </row>
    <row r="37" spans="3:14" ht="15.75" customHeight="1" x14ac:dyDescent="0.25">
      <c r="C37"/>
      <c r="D37"/>
      <c r="E37"/>
      <c r="F37"/>
      <c r="G37"/>
      <c r="H37"/>
      <c r="J37"/>
      <c r="K37"/>
      <c r="L37"/>
      <c r="M37"/>
      <c r="N37"/>
    </row>
    <row r="38" spans="3:14" ht="15.75" customHeight="1" x14ac:dyDescent="0.25">
      <c r="C38"/>
      <c r="D38"/>
      <c r="E38"/>
      <c r="F38"/>
      <c r="G38"/>
      <c r="H38"/>
      <c r="J38"/>
      <c r="K38" s="176"/>
      <c r="L38" s="176"/>
      <c r="M38" s="176"/>
      <c r="N38" s="176"/>
    </row>
    <row r="39" spans="3:14" ht="15.75" customHeight="1" x14ac:dyDescent="0.25">
      <c r="C39"/>
      <c r="D39"/>
      <c r="E39"/>
      <c r="F39"/>
      <c r="G39"/>
      <c r="H39"/>
      <c r="J39"/>
      <c r="K39"/>
      <c r="L39"/>
      <c r="M39"/>
      <c r="N39"/>
    </row>
    <row r="40" spans="3:14" ht="15.75" customHeight="1" x14ac:dyDescent="0.25">
      <c r="C40"/>
      <c r="D40"/>
      <c r="E40"/>
      <c r="F40"/>
      <c r="G40"/>
      <c r="H40"/>
      <c r="J40"/>
      <c r="K40"/>
      <c r="L40"/>
      <c r="M40"/>
      <c r="N40"/>
    </row>
    <row r="41" spans="3:14" ht="15.75" customHeight="1" x14ac:dyDescent="0.25"/>
    <row r="42" spans="3:14" ht="15.75" customHeight="1" x14ac:dyDescent="0.25"/>
    <row r="43" spans="3:14" ht="15.75" customHeight="1" x14ac:dyDescent="0.25"/>
    <row r="44" spans="3:14" ht="15.75" customHeight="1" x14ac:dyDescent="0.25"/>
    <row r="45" spans="3:14" ht="15.75" customHeight="1" x14ac:dyDescent="0.25"/>
    <row r="46" spans="3:14" ht="15.75" customHeight="1" x14ac:dyDescent="0.25"/>
    <row r="47" spans="3:14" ht="15.75" customHeight="1" x14ac:dyDescent="0.25"/>
    <row r="48" spans="3: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sheetData>
  <mergeCells count="8">
    <mergeCell ref="A25:H25"/>
    <mergeCell ref="J25:N25"/>
    <mergeCell ref="A2:H2"/>
    <mergeCell ref="J2:N2"/>
    <mergeCell ref="A3:H3"/>
    <mergeCell ref="J3:N3"/>
    <mergeCell ref="A20:H20"/>
    <mergeCell ref="J20:N20"/>
  </mergeCells>
  <conditionalFormatting sqref="S34:IV40 A3:I3 S3:IV3 A5:I20 S5:IV20 J5:N19 A22:I25 S22:IV25 J22:N24 A27:N29 S27:IV29 A34:N40">
    <cfRule type="expression" dxfId="3" priority="7" stopIfTrue="1">
      <formula>$P3="On"</formula>
    </cfRule>
  </conditionalFormatting>
  <conditionalFormatting sqref="J3">
    <cfRule type="expression" dxfId="2" priority="6" stopIfTrue="1">
      <formula>$P3="On"</formula>
    </cfRule>
  </conditionalFormatting>
  <conditionalFormatting sqref="J20">
    <cfRule type="expression" dxfId="1" priority="5" stopIfTrue="1">
      <formula>$P20="On"</formula>
    </cfRule>
  </conditionalFormatting>
  <conditionalFormatting sqref="J25">
    <cfRule type="expression" dxfId="0" priority="4" stopIfTrue="1">
      <formula>$P25="On"</formula>
    </cfRule>
  </conditionalFormatting>
  <printOptions horizontalCentered="1"/>
  <pageMargins left="0.25" right="0.25" top="0.4375" bottom="0.75" header="0.5" footer="0.25"/>
  <pageSetup paperSize="5" scale="75" fitToHeight="99" orientation="landscape" r:id="rId1"/>
  <headerFooter alignWithMargins="0">
    <oddFooter>&amp;LPage &amp;P&amp;R&amp;D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Q277"/>
  <sheetViews>
    <sheetView zoomScale="70" zoomScaleNormal="70" workbookViewId="0">
      <pane xSplit="1" ySplit="3" topLeftCell="B4" activePane="bottomRight" state="frozen"/>
      <selection pane="topRight" activeCell="B1" sqref="B1"/>
      <selection pane="bottomLeft" activeCell="A4" sqref="A4"/>
      <selection pane="bottomRight" activeCell="B4" sqref="B4"/>
    </sheetView>
  </sheetViews>
  <sheetFormatPr defaultRowHeight="13.2" outlineLevelRow="1" outlineLevelCol="1" x14ac:dyDescent="0.25"/>
  <cols>
    <col min="1" max="1" width="6.109375" customWidth="1"/>
    <col min="2" max="2" width="19.44140625" bestFit="1" customWidth="1"/>
    <col min="3" max="3" width="16.88671875" style="66" customWidth="1"/>
    <col min="4" max="4" width="69.109375" style="1" customWidth="1"/>
    <col min="5" max="5" width="18.88671875" style="1" customWidth="1"/>
    <col min="6" max="6" width="15.6640625" style="2" customWidth="1"/>
    <col min="7" max="7" width="17.44140625" style="2" bestFit="1" customWidth="1"/>
    <col min="8" max="8" width="16.44140625" style="2" bestFit="1" customWidth="1"/>
    <col min="9" max="9" width="16.44140625" style="2" hidden="1" customWidth="1" outlineLevel="1"/>
    <col min="10" max="10" width="12.44140625" style="20" bestFit="1" customWidth="1" collapsed="1"/>
    <col min="11" max="11" width="2.5546875" customWidth="1"/>
    <col min="12" max="12" width="14.109375" style="38" customWidth="1" outlineLevel="1"/>
    <col min="13" max="16" width="15.33203125" style="20" customWidth="1" outlineLevel="1"/>
    <col min="17" max="17" width="4" customWidth="1"/>
    <col min="18" max="18" width="9.109375" style="20" customWidth="1" outlineLevel="1"/>
    <col min="19" max="19" width="41" style="20" customWidth="1" outlineLevel="1"/>
    <col min="20" max="20" width="4.109375" customWidth="1"/>
    <col min="21" max="21" width="16.6640625" style="2" hidden="1" customWidth="1" outlineLevel="1"/>
    <col min="22" max="22" width="12.6640625" hidden="1" customWidth="1" outlineLevel="1"/>
    <col min="23" max="23" width="13.6640625" hidden="1" customWidth="1" outlineLevel="1"/>
    <col min="24" max="24" width="15.5546875" hidden="1" customWidth="1" outlineLevel="1"/>
    <col min="25" max="25" width="12.6640625" hidden="1" customWidth="1" outlineLevel="1"/>
    <col min="26" max="26" width="13.6640625" hidden="1" customWidth="1" outlineLevel="1"/>
    <col min="27" max="27" width="14.33203125" hidden="1" customWidth="1" outlineLevel="1"/>
    <col min="28" max="28" width="13.6640625" hidden="1" customWidth="1" outlineLevel="1"/>
    <col min="29" max="29" width="12.6640625" hidden="1" customWidth="1" outlineLevel="1"/>
    <col min="30" max="30" width="14.6640625" hidden="1" customWidth="1" outlineLevel="1"/>
    <col min="31" max="31" width="8.88671875" hidden="1" customWidth="1" outlineLevel="1"/>
    <col min="32" max="32" width="12.88671875" hidden="1" customWidth="1" outlineLevel="1"/>
    <col min="33" max="33" width="8.6640625" customWidth="1" collapsed="1"/>
    <col min="34" max="34" width="16.6640625" style="2" hidden="1" customWidth="1" outlineLevel="1"/>
    <col min="35" max="36" width="12.6640625" hidden="1" customWidth="1" outlineLevel="1"/>
    <col min="37" max="37" width="15.5546875" hidden="1" customWidth="1" outlineLevel="1"/>
    <col min="38" max="38" width="12.6640625" hidden="1" customWidth="1" outlineLevel="1"/>
    <col min="39" max="39" width="15" hidden="1" customWidth="1" outlineLevel="1"/>
    <col min="40" max="42" width="12.6640625" hidden="1" customWidth="1" outlineLevel="1"/>
    <col min="43" max="43" width="16.44140625" hidden="1" customWidth="1" outlineLevel="1"/>
    <col min="44" max="44" width="8.88671875" hidden="1" customWidth="1" outlineLevel="1"/>
    <col min="45" max="45" width="12.109375" hidden="1" customWidth="1" outlineLevel="1"/>
    <col min="46" max="46" width="8.88671875" customWidth="1" collapsed="1"/>
    <col min="47" max="47" width="16.6640625" style="2" hidden="1" customWidth="1" outlineLevel="1"/>
    <col min="48" max="55" width="12.6640625" hidden="1" customWidth="1" outlineLevel="1"/>
    <col min="56" max="56" width="16.44140625" hidden="1" customWidth="1" outlineLevel="1"/>
    <col min="57" max="57" width="8.88671875" hidden="1" customWidth="1" outlineLevel="1"/>
    <col min="58" max="58" width="12.109375" hidden="1" customWidth="1" outlineLevel="1"/>
    <col min="59" max="59" width="8.88671875" customWidth="1" collapsed="1"/>
    <col min="60" max="60" width="16.6640625" style="2" hidden="1" customWidth="1" outlineLevel="1"/>
    <col min="61" max="68" width="12.6640625" hidden="1" customWidth="1" outlineLevel="1"/>
    <col min="69" max="69" width="16.44140625" hidden="1" customWidth="1" outlineLevel="1"/>
    <col min="70" max="70" width="8.88671875" hidden="1" customWidth="1" outlineLevel="1"/>
    <col min="71" max="71" width="12.109375" hidden="1" customWidth="1" outlineLevel="1"/>
    <col min="72" max="72" width="8.88671875" customWidth="1" collapsed="1"/>
    <col min="74" max="74" width="16.6640625" style="2" hidden="1" customWidth="1" outlineLevel="1"/>
    <col min="75" max="82" width="12.6640625" hidden="1" customWidth="1" outlineLevel="1"/>
    <col min="83" max="83" width="16.44140625" hidden="1" customWidth="1" outlineLevel="1"/>
    <col min="84" max="84" width="8.88671875" hidden="1" customWidth="1" outlineLevel="1"/>
    <col min="85" max="85" width="12.109375" hidden="1" customWidth="1" outlineLevel="1"/>
    <col min="86" max="86" width="8.88671875" customWidth="1" collapsed="1"/>
    <col min="87" max="87" width="4.109375" customWidth="1"/>
    <col min="88" max="88" width="16.6640625" style="2" hidden="1" customWidth="1" outlineLevel="1"/>
    <col min="89" max="89" width="12.6640625" hidden="1" customWidth="1" outlineLevel="1"/>
    <col min="90" max="90" width="13.6640625" hidden="1" customWidth="1" outlineLevel="1"/>
    <col min="91" max="91" width="15.5546875" hidden="1" customWidth="1" outlineLevel="1"/>
    <col min="92" max="92" width="12.6640625" hidden="1" customWidth="1" outlineLevel="1"/>
    <col min="93" max="93" width="18.5546875" hidden="1" customWidth="1" outlineLevel="1"/>
    <col min="94" max="94" width="14.33203125" hidden="1" customWidth="1" outlineLevel="1"/>
    <col min="95" max="95" width="13.6640625" hidden="1" customWidth="1" outlineLevel="1"/>
    <col min="96" max="96" width="14.33203125" hidden="1" customWidth="1" outlineLevel="1"/>
    <col min="97" max="97" width="14.6640625" hidden="1" customWidth="1" outlineLevel="1"/>
    <col min="98" max="98" width="8.88671875" hidden="1" customWidth="1" outlineLevel="1"/>
    <col min="99" max="99" width="12.88671875" hidden="1" customWidth="1" outlineLevel="1"/>
    <col min="100" max="100" width="8.6640625" customWidth="1" collapsed="1"/>
    <col min="101" max="101" width="16.6640625" style="2" hidden="1" customWidth="1" outlineLevel="1"/>
    <col min="102" max="103" width="12.6640625" hidden="1" customWidth="1" outlineLevel="1"/>
    <col min="104" max="104" width="15.5546875" hidden="1" customWidth="1" outlineLevel="1"/>
    <col min="105" max="105" width="12.6640625" hidden="1" customWidth="1" outlineLevel="1"/>
    <col min="106" max="106" width="15" hidden="1" customWidth="1" outlineLevel="1"/>
    <col min="107" max="109" width="12.6640625" hidden="1" customWidth="1" outlineLevel="1"/>
    <col min="110" max="110" width="16.44140625" hidden="1" customWidth="1" outlineLevel="1"/>
    <col min="111" max="111" width="8.88671875" hidden="1" customWidth="1" outlineLevel="1"/>
    <col min="112" max="112" width="12.109375" hidden="1" customWidth="1" outlineLevel="1"/>
    <col min="113" max="113" width="8.88671875" customWidth="1" collapsed="1"/>
    <col min="114" max="114" width="16.6640625" style="2" hidden="1" customWidth="1" outlineLevel="1"/>
    <col min="115" max="115" width="12.6640625" hidden="1" customWidth="1" outlineLevel="1"/>
    <col min="116" max="116" width="15" hidden="1" customWidth="1" outlineLevel="1"/>
    <col min="117" max="117" width="12.6640625" hidden="1" customWidth="1" outlineLevel="1"/>
    <col min="118" max="118" width="15" hidden="1" customWidth="1" outlineLevel="1"/>
    <col min="119" max="119" width="13.6640625" hidden="1" customWidth="1" outlineLevel="1"/>
    <col min="120" max="120" width="12.6640625" hidden="1" customWidth="1" outlineLevel="1"/>
    <col min="121" max="121" width="15" hidden="1" customWidth="1" outlineLevel="1"/>
    <col min="122" max="122" width="12.6640625" hidden="1" customWidth="1" outlineLevel="1"/>
    <col min="123" max="123" width="16.44140625" hidden="1" customWidth="1" outlineLevel="1"/>
    <col min="124" max="124" width="8.88671875" hidden="1" customWidth="1" outlineLevel="1"/>
    <col min="125" max="125" width="12.109375" hidden="1" customWidth="1" outlineLevel="1"/>
    <col min="126" max="126" width="8.88671875" customWidth="1" collapsed="1"/>
    <col min="127" max="127" width="16.6640625" style="2" customWidth="1" outlineLevel="1"/>
    <col min="128" max="128" width="14.33203125" customWidth="1" outlineLevel="1"/>
    <col min="129" max="129" width="12.6640625" customWidth="1" outlineLevel="1"/>
    <col min="130" max="130" width="15.5546875" bestFit="1" customWidth="1" outlineLevel="1"/>
    <col min="131" max="131" width="12.6640625" customWidth="1" outlineLevel="1"/>
    <col min="132" max="132" width="13.6640625" bestFit="1" customWidth="1" outlineLevel="1"/>
    <col min="133" max="135" width="12.6640625" customWidth="1" outlineLevel="1"/>
    <col min="136" max="136" width="16.44140625" customWidth="1" outlineLevel="1"/>
    <col min="137" max="137" width="8.88671875" customWidth="1" outlineLevel="1"/>
    <col min="138" max="138" width="12.109375" customWidth="1" outlineLevel="1"/>
    <col min="141" max="141" width="16.6640625" style="2" hidden="1" customWidth="1" outlineLevel="1"/>
    <col min="142" max="149" width="12.6640625" hidden="1" customWidth="1" outlineLevel="1"/>
    <col min="150" max="150" width="16.44140625" hidden="1" customWidth="1" outlineLevel="1"/>
    <col min="151" max="151" width="8.88671875" hidden="1" customWidth="1" outlineLevel="1"/>
    <col min="152" max="152" width="12.109375" hidden="1" customWidth="1" outlineLevel="1"/>
    <col min="153" max="153" width="8.88671875" customWidth="1" collapsed="1"/>
  </cols>
  <sheetData>
    <row r="1" spans="1:173" ht="21" x14ac:dyDescent="0.4">
      <c r="A1" s="189" t="s">
        <v>43</v>
      </c>
      <c r="B1" s="189"/>
      <c r="C1" s="189"/>
      <c r="D1" s="189"/>
      <c r="E1" s="189"/>
      <c r="F1" s="189"/>
      <c r="G1" s="189"/>
      <c r="H1" s="189"/>
      <c r="I1" s="189"/>
      <c r="J1" s="189"/>
      <c r="K1" s="189"/>
      <c r="L1" s="189"/>
      <c r="M1" s="189"/>
      <c r="N1" s="189"/>
      <c r="O1" s="189"/>
      <c r="P1" s="3"/>
      <c r="S1"/>
      <c r="U1"/>
      <c r="AH1"/>
      <c r="AU1"/>
      <c r="BH1"/>
      <c r="BV1"/>
      <c r="CJ1" s="66"/>
      <c r="CW1"/>
      <c r="DJ1"/>
      <c r="DW1"/>
      <c r="EK1"/>
      <c r="FQ1" t="s">
        <v>281</v>
      </c>
    </row>
    <row r="2" spans="1:173" ht="21" x14ac:dyDescent="0.4">
      <c r="A2" s="3"/>
      <c r="B2" s="3"/>
      <c r="C2" s="74"/>
      <c r="D2" s="3"/>
      <c r="E2" s="3"/>
      <c r="F2" s="3"/>
      <c r="G2" s="88"/>
      <c r="H2" s="3"/>
      <c r="I2" s="3"/>
      <c r="J2" s="3"/>
      <c r="L2" s="37"/>
      <c r="M2" s="3"/>
      <c r="N2" s="3"/>
      <c r="O2" s="3"/>
      <c r="P2" s="3"/>
      <c r="S2" s="3"/>
      <c r="U2" s="60" t="s">
        <v>2</v>
      </c>
      <c r="V2" s="61"/>
      <c r="W2" s="61"/>
      <c r="X2" s="61"/>
      <c r="Y2" s="61"/>
      <c r="Z2" s="61"/>
      <c r="AA2" s="61"/>
      <c r="AB2" s="61"/>
      <c r="AC2" s="61"/>
      <c r="AD2" s="61"/>
      <c r="AH2" s="70" t="str">
        <f>+F3</f>
        <v>OneTime Funds</v>
      </c>
      <c r="AI2" s="71"/>
      <c r="AJ2" s="71"/>
      <c r="AK2" s="71"/>
      <c r="AL2" s="71"/>
      <c r="AM2" s="71"/>
      <c r="AN2" s="71"/>
      <c r="AO2" s="71"/>
      <c r="AP2" s="71"/>
      <c r="AQ2" s="71"/>
      <c r="AU2" s="81" t="str">
        <f>+H3</f>
        <v>Other Funds</v>
      </c>
      <c r="AV2" s="82"/>
      <c r="AW2" s="82"/>
      <c r="AX2" s="82"/>
      <c r="AY2" s="82"/>
      <c r="AZ2" s="82"/>
      <c r="BA2" s="82"/>
      <c r="BB2" s="82"/>
      <c r="BC2" s="82"/>
      <c r="BD2" s="82"/>
      <c r="BH2" s="78" t="str">
        <f>+E3</f>
        <v>CIP</v>
      </c>
      <c r="BI2" s="79"/>
      <c r="BJ2" s="79"/>
      <c r="BK2" s="79"/>
      <c r="BL2" s="79"/>
      <c r="BM2" s="79"/>
      <c r="BN2" s="79"/>
      <c r="BO2" s="79"/>
      <c r="BP2" s="79"/>
      <c r="BQ2" s="79"/>
      <c r="BV2" s="89" t="str">
        <f>+J3</f>
        <v>FTEs</v>
      </c>
      <c r="BW2" s="90"/>
      <c r="BX2" s="90"/>
      <c r="BY2" s="90"/>
      <c r="BZ2" s="90"/>
      <c r="CA2" s="90"/>
      <c r="CB2" s="90"/>
      <c r="CC2" s="90"/>
      <c r="CD2" s="90"/>
      <c r="CE2" s="90"/>
      <c r="CJ2" s="60" t="s">
        <v>2</v>
      </c>
      <c r="CK2" s="61"/>
      <c r="CL2" s="61"/>
      <c r="CM2" s="61"/>
      <c r="CN2" s="61"/>
      <c r="CO2" s="61"/>
      <c r="CP2" s="61"/>
      <c r="CQ2" s="61"/>
      <c r="CR2" s="61"/>
      <c r="CS2" s="61"/>
      <c r="CW2" s="70" t="str">
        <f>+F3</f>
        <v>OneTime Funds</v>
      </c>
      <c r="CX2" s="71"/>
      <c r="CY2" s="71"/>
      <c r="CZ2" s="71"/>
      <c r="DA2" s="71"/>
      <c r="DB2" s="71"/>
      <c r="DC2" s="71"/>
      <c r="DD2" s="71"/>
      <c r="DE2" s="71"/>
      <c r="DF2" s="71"/>
      <c r="DJ2" s="81" t="str">
        <f>+H3</f>
        <v>Other Funds</v>
      </c>
      <c r="DK2" s="82"/>
      <c r="DL2" s="82"/>
      <c r="DM2" s="82"/>
      <c r="DN2" s="82"/>
      <c r="DO2" s="82"/>
      <c r="DP2" s="82"/>
      <c r="DQ2" s="82"/>
      <c r="DR2" s="82"/>
      <c r="DS2" s="82"/>
      <c r="DW2" s="78" t="str">
        <f>+E3</f>
        <v>CIP</v>
      </c>
      <c r="DX2" s="79"/>
      <c r="DY2" s="79"/>
      <c r="DZ2" s="79"/>
      <c r="EA2" s="79"/>
      <c r="EB2" s="79"/>
      <c r="EC2" s="79"/>
      <c r="ED2" s="79"/>
      <c r="EE2" s="79"/>
      <c r="EF2" s="79"/>
      <c r="EK2" s="89" t="str">
        <f>+J3</f>
        <v>FTEs</v>
      </c>
      <c r="EL2" s="90"/>
      <c r="EM2" s="90"/>
      <c r="EN2" s="90"/>
      <c r="EO2" s="90"/>
      <c r="EP2" s="90"/>
      <c r="EQ2" s="90"/>
      <c r="ER2" s="90"/>
      <c r="ES2" s="90"/>
      <c r="ET2" s="90"/>
      <c r="FQ2" t="s">
        <v>282</v>
      </c>
    </row>
    <row r="3" spans="1:173" ht="31.2" x14ac:dyDescent="0.3">
      <c r="A3" s="56" t="s">
        <v>24</v>
      </c>
      <c r="B3" s="57" t="s">
        <v>0</v>
      </c>
      <c r="C3" s="57" t="s">
        <v>279</v>
      </c>
      <c r="D3" s="58" t="s">
        <v>1</v>
      </c>
      <c r="E3" s="56" t="s">
        <v>70</v>
      </c>
      <c r="F3" s="56" t="s">
        <v>53</v>
      </c>
      <c r="G3" s="56" t="s">
        <v>2</v>
      </c>
      <c r="H3" s="56" t="s">
        <v>3</v>
      </c>
      <c r="I3" s="56" t="s">
        <v>284</v>
      </c>
      <c r="J3" s="52" t="s">
        <v>4</v>
      </c>
      <c r="L3" s="53" t="s">
        <v>41</v>
      </c>
      <c r="M3" s="54" t="s">
        <v>33</v>
      </c>
      <c r="N3" s="54" t="s">
        <v>34</v>
      </c>
      <c r="O3" s="54" t="s">
        <v>35</v>
      </c>
      <c r="P3" s="54" t="s">
        <v>357</v>
      </c>
      <c r="R3" s="55" t="s">
        <v>280</v>
      </c>
      <c r="S3" s="55"/>
      <c r="U3" s="59" t="s">
        <v>291</v>
      </c>
      <c r="V3" s="59" t="s">
        <v>299</v>
      </c>
      <c r="W3" s="59" t="s">
        <v>298</v>
      </c>
      <c r="X3" s="59" t="s">
        <v>292</v>
      </c>
      <c r="Y3" s="59" t="s">
        <v>293</v>
      </c>
      <c r="Z3" s="59" t="s">
        <v>294</v>
      </c>
      <c r="AA3" s="59" t="s">
        <v>295</v>
      </c>
      <c r="AB3" s="59" t="s">
        <v>296</v>
      </c>
      <c r="AC3" s="59" t="s">
        <v>297</v>
      </c>
      <c r="AD3" s="59" t="s">
        <v>284</v>
      </c>
      <c r="AF3" s="67" t="s">
        <v>285</v>
      </c>
      <c r="AH3" s="72" t="s">
        <v>291</v>
      </c>
      <c r="AI3" s="72" t="s">
        <v>299</v>
      </c>
      <c r="AJ3" s="72" t="s">
        <v>298</v>
      </c>
      <c r="AK3" s="72" t="s">
        <v>292</v>
      </c>
      <c r="AL3" s="72" t="s">
        <v>293</v>
      </c>
      <c r="AM3" s="72" t="s">
        <v>294</v>
      </c>
      <c r="AN3" s="72" t="s">
        <v>295</v>
      </c>
      <c r="AO3" s="72" t="s">
        <v>296</v>
      </c>
      <c r="AP3" s="72" t="s">
        <v>297</v>
      </c>
      <c r="AQ3" s="72" t="s">
        <v>284</v>
      </c>
      <c r="AS3" s="73" t="s">
        <v>285</v>
      </c>
      <c r="AU3" s="83" t="s">
        <v>291</v>
      </c>
      <c r="AV3" s="83" t="s">
        <v>299</v>
      </c>
      <c r="AW3" s="83" t="s">
        <v>298</v>
      </c>
      <c r="AX3" s="83" t="s">
        <v>292</v>
      </c>
      <c r="AY3" s="83" t="s">
        <v>293</v>
      </c>
      <c r="AZ3" s="83" t="s">
        <v>294</v>
      </c>
      <c r="BA3" s="83" t="s">
        <v>295</v>
      </c>
      <c r="BB3" s="83" t="s">
        <v>296</v>
      </c>
      <c r="BC3" s="83" t="s">
        <v>297</v>
      </c>
      <c r="BD3" s="83" t="s">
        <v>284</v>
      </c>
      <c r="BF3" s="84" t="s">
        <v>285</v>
      </c>
      <c r="BH3" s="80" t="s">
        <v>291</v>
      </c>
      <c r="BI3" s="80" t="s">
        <v>299</v>
      </c>
      <c r="BJ3" s="80" t="s">
        <v>298</v>
      </c>
      <c r="BK3" s="80" t="s">
        <v>292</v>
      </c>
      <c r="BL3" s="80" t="s">
        <v>293</v>
      </c>
      <c r="BM3" s="80" t="s">
        <v>294</v>
      </c>
      <c r="BN3" s="80" t="s">
        <v>295</v>
      </c>
      <c r="BO3" s="80" t="s">
        <v>296</v>
      </c>
      <c r="BP3" s="80" t="s">
        <v>297</v>
      </c>
      <c r="BQ3" s="80" t="s">
        <v>284</v>
      </c>
      <c r="BS3" s="85" t="s">
        <v>285</v>
      </c>
      <c r="BV3" s="91" t="s">
        <v>291</v>
      </c>
      <c r="BW3" s="91" t="s">
        <v>299</v>
      </c>
      <c r="BX3" s="91" t="s">
        <v>298</v>
      </c>
      <c r="BY3" s="91" t="s">
        <v>292</v>
      </c>
      <c r="BZ3" s="91" t="s">
        <v>293</v>
      </c>
      <c r="CA3" s="91" t="s">
        <v>294</v>
      </c>
      <c r="CB3" s="91" t="s">
        <v>295</v>
      </c>
      <c r="CC3" s="91" t="s">
        <v>296</v>
      </c>
      <c r="CD3" s="91" t="s">
        <v>297</v>
      </c>
      <c r="CE3" s="91" t="s">
        <v>284</v>
      </c>
      <c r="CG3" s="92" t="s">
        <v>285</v>
      </c>
      <c r="CJ3" s="59" t="s">
        <v>291</v>
      </c>
      <c r="CK3" s="59" t="s">
        <v>299</v>
      </c>
      <c r="CL3" s="59" t="s">
        <v>298</v>
      </c>
      <c r="CM3" s="59" t="s">
        <v>292</v>
      </c>
      <c r="CN3" s="59" t="s">
        <v>293</v>
      </c>
      <c r="CO3" s="59" t="s">
        <v>294</v>
      </c>
      <c r="CP3" s="59" t="s">
        <v>295</v>
      </c>
      <c r="CQ3" s="59" t="s">
        <v>296</v>
      </c>
      <c r="CR3" s="59" t="s">
        <v>297</v>
      </c>
      <c r="CS3" s="59" t="s">
        <v>284</v>
      </c>
      <c r="CU3" s="67" t="s">
        <v>285</v>
      </c>
      <c r="CW3" s="72" t="s">
        <v>291</v>
      </c>
      <c r="CX3" s="72" t="s">
        <v>299</v>
      </c>
      <c r="CY3" s="72" t="s">
        <v>298</v>
      </c>
      <c r="CZ3" s="72" t="s">
        <v>292</v>
      </c>
      <c r="DA3" s="72" t="s">
        <v>293</v>
      </c>
      <c r="DB3" s="72" t="s">
        <v>294</v>
      </c>
      <c r="DC3" s="72" t="s">
        <v>295</v>
      </c>
      <c r="DD3" s="72" t="s">
        <v>296</v>
      </c>
      <c r="DE3" s="72" t="s">
        <v>297</v>
      </c>
      <c r="DF3" s="72" t="s">
        <v>284</v>
      </c>
      <c r="DH3" s="73" t="s">
        <v>285</v>
      </c>
      <c r="DJ3" s="83" t="s">
        <v>291</v>
      </c>
      <c r="DK3" s="83" t="s">
        <v>299</v>
      </c>
      <c r="DL3" s="83" t="s">
        <v>298</v>
      </c>
      <c r="DM3" s="83" t="s">
        <v>292</v>
      </c>
      <c r="DN3" s="83" t="s">
        <v>293</v>
      </c>
      <c r="DO3" s="83" t="s">
        <v>294</v>
      </c>
      <c r="DP3" s="83" t="s">
        <v>295</v>
      </c>
      <c r="DQ3" s="83" t="s">
        <v>296</v>
      </c>
      <c r="DR3" s="83" t="s">
        <v>297</v>
      </c>
      <c r="DS3" s="83" t="s">
        <v>284</v>
      </c>
      <c r="DU3" s="84" t="s">
        <v>285</v>
      </c>
      <c r="DW3" s="80" t="s">
        <v>291</v>
      </c>
      <c r="DX3" s="80" t="s">
        <v>299</v>
      </c>
      <c r="DY3" s="80" t="s">
        <v>298</v>
      </c>
      <c r="DZ3" s="80" t="s">
        <v>292</v>
      </c>
      <c r="EA3" s="80" t="s">
        <v>293</v>
      </c>
      <c r="EB3" s="80" t="s">
        <v>294</v>
      </c>
      <c r="EC3" s="80" t="s">
        <v>295</v>
      </c>
      <c r="ED3" s="80" t="s">
        <v>296</v>
      </c>
      <c r="EE3" s="80" t="s">
        <v>297</v>
      </c>
      <c r="EF3" s="80" t="s">
        <v>284</v>
      </c>
      <c r="EH3" s="85" t="s">
        <v>285</v>
      </c>
      <c r="EK3" s="91" t="s">
        <v>291</v>
      </c>
      <c r="EL3" s="91" t="s">
        <v>299</v>
      </c>
      <c r="EM3" s="91" t="s">
        <v>298</v>
      </c>
      <c r="EN3" s="91" t="s">
        <v>292</v>
      </c>
      <c r="EO3" s="91" t="s">
        <v>293</v>
      </c>
      <c r="EP3" s="91" t="s">
        <v>294</v>
      </c>
      <c r="EQ3" s="91" t="s">
        <v>295</v>
      </c>
      <c r="ER3" s="91" t="s">
        <v>296</v>
      </c>
      <c r="ES3" s="91" t="s">
        <v>297</v>
      </c>
      <c r="ET3" s="91" t="s">
        <v>284</v>
      </c>
      <c r="EV3" s="92" t="s">
        <v>285</v>
      </c>
    </row>
    <row r="4" spans="1:173" ht="13.8" x14ac:dyDescent="0.25">
      <c r="R4" s="69"/>
      <c r="S4" s="51"/>
      <c r="U4" s="63"/>
      <c r="V4" s="64"/>
      <c r="W4" s="64"/>
      <c r="X4" s="64"/>
      <c r="Y4" s="64"/>
      <c r="Z4" s="64"/>
      <c r="AA4" s="64"/>
      <c r="AB4" s="64"/>
      <c r="AC4" s="64"/>
      <c r="AD4" s="65"/>
      <c r="AF4" s="68"/>
      <c r="AH4" s="63"/>
      <c r="AI4" s="64"/>
      <c r="AJ4" s="64"/>
      <c r="AK4" s="64"/>
      <c r="AL4" s="64"/>
      <c r="AM4" s="64"/>
      <c r="AN4" s="64"/>
      <c r="AO4" s="64"/>
      <c r="AP4" s="64"/>
      <c r="AQ4" s="65"/>
      <c r="AS4" s="68"/>
      <c r="AU4" s="63"/>
      <c r="AV4" s="64"/>
      <c r="AW4" s="64"/>
      <c r="AX4" s="64"/>
      <c r="AY4" s="64"/>
      <c r="AZ4" s="64"/>
      <c r="BA4" s="64"/>
      <c r="BB4" s="64"/>
      <c r="BC4" s="64"/>
      <c r="BD4" s="65"/>
      <c r="BF4" s="68"/>
      <c r="BH4" s="63"/>
      <c r="BI4" s="64"/>
      <c r="BJ4" s="64"/>
      <c r="BK4" s="64"/>
      <c r="BL4" s="64"/>
      <c r="BM4" s="64"/>
      <c r="BN4" s="64"/>
      <c r="BO4" s="64"/>
      <c r="BP4" s="64"/>
      <c r="BQ4" s="65"/>
      <c r="BS4" s="68"/>
      <c r="BV4" s="63"/>
      <c r="BW4" s="64"/>
      <c r="BX4" s="64"/>
      <c r="BY4" s="64"/>
      <c r="BZ4" s="64"/>
      <c r="CA4" s="64"/>
      <c r="CB4" s="64"/>
      <c r="CC4" s="64"/>
      <c r="CD4" s="64"/>
      <c r="CE4" s="65"/>
      <c r="CG4" s="68"/>
      <c r="CJ4" s="63"/>
      <c r="CK4" s="64"/>
      <c r="CL4" s="64"/>
      <c r="CM4" s="64"/>
      <c r="CN4" s="64"/>
      <c r="CO4" s="64"/>
      <c r="CP4" s="64"/>
      <c r="CQ4" s="64"/>
      <c r="CR4" s="64"/>
      <c r="CS4" s="65"/>
      <c r="CU4" s="68"/>
      <c r="CW4" s="63"/>
      <c r="CX4" s="64"/>
      <c r="CY4" s="64"/>
      <c r="CZ4" s="64"/>
      <c r="DA4" s="64"/>
      <c r="DB4" s="64"/>
      <c r="DC4" s="64"/>
      <c r="DD4" s="64"/>
      <c r="DE4" s="64"/>
      <c r="DF4" s="65"/>
      <c r="DH4" s="68"/>
      <c r="DJ4" s="63"/>
      <c r="DK4" s="64"/>
      <c r="DL4" s="64"/>
      <c r="DM4" s="64"/>
      <c r="DN4" s="64"/>
      <c r="DO4" s="64"/>
      <c r="DP4" s="64"/>
      <c r="DQ4" s="64"/>
      <c r="DR4" s="64"/>
      <c r="DS4" s="65"/>
      <c r="DU4" s="68"/>
      <c r="DW4" s="63"/>
      <c r="DX4" s="64"/>
      <c r="DY4" s="64"/>
      <c r="DZ4" s="64"/>
      <c r="EA4" s="64"/>
      <c r="EB4" s="64"/>
      <c r="EC4" s="64"/>
      <c r="ED4" s="64"/>
      <c r="EE4" s="64"/>
      <c r="EF4" s="65"/>
      <c r="EH4" s="68"/>
      <c r="EK4" s="63"/>
      <c r="EL4" s="64"/>
      <c r="EM4" s="64"/>
      <c r="EN4" s="64"/>
      <c r="EO4" s="64"/>
      <c r="EP4" s="64"/>
      <c r="EQ4" s="64"/>
      <c r="ER4" s="64"/>
      <c r="ES4" s="64"/>
      <c r="ET4" s="65"/>
      <c r="EV4" s="68"/>
    </row>
    <row r="5" spans="1:173" s="35" customFormat="1" ht="15.6" outlineLevel="1" x14ac:dyDescent="0.3">
      <c r="A5" s="30" t="s">
        <v>81</v>
      </c>
      <c r="B5" s="31"/>
      <c r="C5" s="21"/>
      <c r="D5" s="32"/>
      <c r="E5" s="32">
        <f>-Staff!D62</f>
        <v>0</v>
      </c>
      <c r="F5" s="33">
        <f>-Staff!E62</f>
        <v>866804.31089999992</v>
      </c>
      <c r="G5" s="33">
        <f>-Staff!F62</f>
        <v>5911626</v>
      </c>
      <c r="H5" s="33">
        <f>-Staff!G62</f>
        <v>0</v>
      </c>
      <c r="I5" s="33"/>
      <c r="J5" s="34"/>
      <c r="L5" s="39"/>
      <c r="M5" s="34"/>
      <c r="N5" s="34"/>
      <c r="O5" s="34"/>
      <c r="P5" s="34"/>
      <c r="R5" s="69"/>
      <c r="S5" s="51"/>
      <c r="U5" s="63"/>
      <c r="V5" s="63"/>
      <c r="W5" s="63"/>
      <c r="X5" s="63"/>
      <c r="Y5" s="63"/>
      <c r="Z5" s="63"/>
      <c r="AA5" s="63"/>
      <c r="AB5" s="63"/>
      <c r="AC5" s="63"/>
      <c r="AD5" s="65">
        <f>+G5</f>
        <v>5911626</v>
      </c>
      <c r="AF5" s="68">
        <f t="shared" ref="AF5:AF77" si="0">+AD5-G5</f>
        <v>0</v>
      </c>
      <c r="AH5" s="63"/>
      <c r="AI5" s="63"/>
      <c r="AJ5" s="63"/>
      <c r="AK5" s="63"/>
      <c r="AL5" s="63"/>
      <c r="AM5" s="63"/>
      <c r="AN5" s="63"/>
      <c r="AO5" s="63"/>
      <c r="AP5" s="63"/>
      <c r="AQ5" s="65">
        <f>+F5</f>
        <v>866804.31089999992</v>
      </c>
      <c r="AS5" s="68">
        <f>+AQ5-V5</f>
        <v>866804.31089999992</v>
      </c>
      <c r="AU5" s="63"/>
      <c r="AV5" s="63"/>
      <c r="AW5" s="63"/>
      <c r="AX5" s="63"/>
      <c r="AY5" s="63"/>
      <c r="AZ5" s="63"/>
      <c r="BA5" s="63"/>
      <c r="BB5" s="63"/>
      <c r="BC5" s="63"/>
      <c r="BD5" s="65">
        <f>+H5</f>
        <v>0</v>
      </c>
      <c r="BF5" s="68">
        <f>+BD5-AI5</f>
        <v>0</v>
      </c>
      <c r="BH5" s="63"/>
      <c r="BI5" s="63"/>
      <c r="BJ5" s="63"/>
      <c r="BK5" s="63"/>
      <c r="BL5" s="63"/>
      <c r="BM5" s="63"/>
      <c r="BN5" s="63"/>
      <c r="BO5" s="63"/>
      <c r="BP5" s="63"/>
      <c r="BQ5" s="65">
        <f>+E5</f>
        <v>0</v>
      </c>
      <c r="BS5" s="68">
        <f>+BQ5-E5</f>
        <v>0</v>
      </c>
      <c r="BV5" s="63"/>
      <c r="BW5" s="63"/>
      <c r="BX5" s="63"/>
      <c r="BY5" s="63"/>
      <c r="BZ5" s="63"/>
      <c r="CA5" s="63"/>
      <c r="CB5" s="63"/>
      <c r="CC5" s="63"/>
      <c r="CD5" s="63"/>
      <c r="CE5" s="65">
        <f>+S5</f>
        <v>0</v>
      </c>
      <c r="CG5" s="68">
        <f>+CE5-S5</f>
        <v>0</v>
      </c>
      <c r="CJ5" s="63"/>
      <c r="CK5" s="63"/>
      <c r="CL5" s="63"/>
      <c r="CM5" s="63"/>
      <c r="CN5" s="63"/>
      <c r="CO5" s="63"/>
      <c r="CP5" s="63"/>
      <c r="CQ5" s="63"/>
      <c r="CR5" s="63"/>
      <c r="CS5" s="65">
        <f>+G5</f>
        <v>5911626</v>
      </c>
      <c r="CU5" s="68">
        <f>+CS5-BV5</f>
        <v>5911626</v>
      </c>
      <c r="CW5" s="63"/>
      <c r="CX5" s="63"/>
      <c r="CY5" s="63"/>
      <c r="CZ5" s="63"/>
      <c r="DA5" s="63"/>
      <c r="DB5" s="63"/>
      <c r="DC5" s="63"/>
      <c r="DD5" s="63"/>
      <c r="DE5" s="63"/>
      <c r="DF5" s="65">
        <f>+F5</f>
        <v>866804.31089999992</v>
      </c>
      <c r="DH5" s="68">
        <f>+DF5-CK5</f>
        <v>866804.31089999992</v>
      </c>
      <c r="DJ5" s="63"/>
      <c r="DK5" s="63"/>
      <c r="DL5" s="63"/>
      <c r="DM5" s="63"/>
      <c r="DN5" s="63"/>
      <c r="DO5" s="63"/>
      <c r="DP5" s="63"/>
      <c r="DQ5" s="63"/>
      <c r="DR5" s="63"/>
      <c r="DS5" s="65">
        <f>+BW5</f>
        <v>0</v>
      </c>
      <c r="DU5" s="68">
        <f>+DS5-CX5</f>
        <v>0</v>
      </c>
      <c r="DW5" s="63"/>
      <c r="DX5" s="63"/>
      <c r="DY5" s="63"/>
      <c r="DZ5" s="63"/>
      <c r="EA5" s="63"/>
      <c r="EB5" s="63"/>
      <c r="EC5" s="63"/>
      <c r="ED5" s="63"/>
      <c r="EE5" s="63"/>
      <c r="EF5" s="65">
        <f>+BT5</f>
        <v>0</v>
      </c>
      <c r="EH5" s="68">
        <f>+EF5-BT5</f>
        <v>0</v>
      </c>
      <c r="EK5" s="63"/>
      <c r="EL5" s="63"/>
      <c r="EM5" s="63"/>
      <c r="EN5" s="63"/>
      <c r="EO5" s="63"/>
      <c r="EP5" s="63"/>
      <c r="EQ5" s="63"/>
      <c r="ER5" s="63"/>
      <c r="ES5" s="63"/>
      <c r="ET5" s="65">
        <f>+CH5</f>
        <v>0</v>
      </c>
      <c r="EV5" s="68">
        <f>+ET5-CH5</f>
        <v>0</v>
      </c>
    </row>
    <row r="6" spans="1:173" ht="13.8" outlineLevel="1" x14ac:dyDescent="0.25">
      <c r="R6" s="69"/>
      <c r="S6" s="51"/>
      <c r="U6" s="63"/>
      <c r="V6" s="63"/>
      <c r="W6" s="63"/>
      <c r="X6" s="63"/>
      <c r="Y6" s="63"/>
      <c r="Z6" s="63"/>
      <c r="AA6" s="63"/>
      <c r="AB6" s="63"/>
      <c r="AC6" s="63"/>
      <c r="AD6" s="65"/>
      <c r="AF6" s="68"/>
      <c r="AH6" s="63"/>
      <c r="AI6" s="63"/>
      <c r="AJ6" s="63"/>
      <c r="AK6" s="63"/>
      <c r="AL6" s="63"/>
      <c r="AM6" s="63"/>
      <c r="AN6" s="63"/>
      <c r="AO6" s="63"/>
      <c r="AP6" s="63"/>
      <c r="AQ6" s="65"/>
      <c r="AS6" s="68"/>
      <c r="AU6" s="63"/>
      <c r="AV6" s="63"/>
      <c r="AW6" s="63"/>
      <c r="AX6" s="63"/>
      <c r="AY6" s="63"/>
      <c r="AZ6" s="63"/>
      <c r="BA6" s="63"/>
      <c r="BB6" s="63"/>
      <c r="BC6" s="63"/>
      <c r="BD6" s="65"/>
      <c r="BF6" s="68"/>
      <c r="BH6" s="63"/>
      <c r="BI6" s="63"/>
      <c r="BJ6" s="63"/>
      <c r="BK6" s="63"/>
      <c r="BL6" s="63"/>
      <c r="BM6" s="63"/>
      <c r="BN6" s="63"/>
      <c r="BO6" s="63"/>
      <c r="BP6" s="63"/>
      <c r="BQ6" s="65"/>
      <c r="BS6" s="68"/>
      <c r="BV6" s="63"/>
      <c r="BW6" s="63"/>
      <c r="BX6" s="63"/>
      <c r="BY6" s="63"/>
      <c r="BZ6" s="63"/>
      <c r="CA6" s="63"/>
      <c r="CB6" s="63"/>
      <c r="CC6" s="63"/>
      <c r="CD6" s="63"/>
      <c r="CE6" s="65"/>
      <c r="CG6" s="68"/>
      <c r="CJ6" s="63"/>
      <c r="CK6" s="63"/>
      <c r="CL6" s="63"/>
      <c r="CM6" s="63"/>
      <c r="CN6" s="63"/>
      <c r="CO6" s="63"/>
      <c r="CP6" s="63"/>
      <c r="CQ6" s="63"/>
      <c r="CR6" s="63"/>
      <c r="CS6" s="65"/>
      <c r="CU6" s="68"/>
      <c r="CW6" s="63"/>
      <c r="CX6" s="63"/>
      <c r="CY6" s="63"/>
      <c r="CZ6" s="63"/>
      <c r="DA6" s="63"/>
      <c r="DB6" s="63"/>
      <c r="DC6" s="63"/>
      <c r="DD6" s="63"/>
      <c r="DE6" s="63"/>
      <c r="DF6" s="65"/>
      <c r="DH6" s="68"/>
      <c r="DJ6" s="63"/>
      <c r="DK6" s="63"/>
      <c r="DL6" s="63"/>
      <c r="DM6" s="63"/>
      <c r="DN6" s="63"/>
      <c r="DO6" s="63"/>
      <c r="DP6" s="63"/>
      <c r="DQ6" s="63"/>
      <c r="DR6" s="63"/>
      <c r="DS6" s="65"/>
      <c r="DU6" s="68"/>
      <c r="DW6" s="63"/>
      <c r="DX6" s="63"/>
      <c r="DY6" s="63"/>
      <c r="DZ6" s="63"/>
      <c r="EA6" s="63"/>
      <c r="EB6" s="63"/>
      <c r="EC6" s="63"/>
      <c r="ED6" s="63"/>
      <c r="EE6" s="63"/>
      <c r="EF6" s="65"/>
      <c r="EH6" s="68"/>
      <c r="EK6" s="63"/>
      <c r="EL6" s="63"/>
      <c r="EM6" s="63"/>
      <c r="EN6" s="63"/>
      <c r="EO6" s="63"/>
      <c r="EP6" s="63"/>
      <c r="EQ6" s="63"/>
      <c r="ER6" s="63"/>
      <c r="ES6" s="63"/>
      <c r="ET6" s="65"/>
      <c r="EV6" s="68"/>
    </row>
    <row r="7" spans="1:173" ht="16.95" customHeight="1" x14ac:dyDescent="0.3">
      <c r="A7" s="192" t="s">
        <v>301</v>
      </c>
      <c r="B7" s="192"/>
      <c r="C7" s="192"/>
      <c r="D7" s="192"/>
      <c r="E7" s="192"/>
      <c r="F7" s="192"/>
      <c r="G7" s="192"/>
      <c r="H7" s="192"/>
      <c r="I7" s="192"/>
      <c r="J7" s="192"/>
      <c r="L7" s="46"/>
      <c r="M7" s="47"/>
      <c r="N7" s="47"/>
      <c r="O7" s="47"/>
      <c r="P7" s="47"/>
      <c r="R7" s="69"/>
      <c r="S7" s="51"/>
      <c r="U7" s="63"/>
      <c r="V7" s="63"/>
      <c r="W7" s="63"/>
      <c r="X7" s="63"/>
      <c r="Y7" s="63"/>
      <c r="Z7" s="63"/>
      <c r="AA7" s="63"/>
      <c r="AB7" s="63"/>
      <c r="AC7" s="63"/>
      <c r="AD7" s="65"/>
      <c r="AF7" s="68"/>
      <c r="AH7" s="63"/>
      <c r="AI7" s="63"/>
      <c r="AJ7" s="63"/>
      <c r="AK7" s="63"/>
      <c r="AL7" s="63"/>
      <c r="AM7" s="63"/>
      <c r="AN7" s="63"/>
      <c r="AO7" s="63"/>
      <c r="AP7" s="63"/>
      <c r="AQ7" s="65"/>
      <c r="AS7" s="68"/>
      <c r="AU7" s="63"/>
      <c r="AV7" s="63"/>
      <c r="AW7" s="63"/>
      <c r="AX7" s="63"/>
      <c r="AY7" s="63"/>
      <c r="AZ7" s="63"/>
      <c r="BA7" s="63"/>
      <c r="BB7" s="63"/>
      <c r="BC7" s="63"/>
      <c r="BD7" s="65"/>
      <c r="BF7" s="68"/>
      <c r="BH7" s="63"/>
      <c r="BI7" s="63"/>
      <c r="BJ7" s="63"/>
      <c r="BK7" s="63"/>
      <c r="BL7" s="63"/>
      <c r="BM7" s="63"/>
      <c r="BN7" s="63"/>
      <c r="BO7" s="63"/>
      <c r="BP7" s="63"/>
      <c r="BQ7" s="65"/>
      <c r="BS7" s="68"/>
      <c r="BV7" s="63"/>
      <c r="BW7" s="63"/>
      <c r="BX7" s="63"/>
      <c r="BY7" s="63"/>
      <c r="BZ7" s="63"/>
      <c r="CA7" s="63"/>
      <c r="CB7" s="63"/>
      <c r="CC7" s="63"/>
      <c r="CD7" s="63"/>
      <c r="CE7" s="65"/>
      <c r="CG7" s="68"/>
      <c r="CJ7" s="63"/>
      <c r="CK7" s="63"/>
      <c r="CL7" s="63"/>
      <c r="CM7" s="63"/>
      <c r="CN7" s="63"/>
      <c r="CO7" s="63"/>
      <c r="CP7" s="63"/>
      <c r="CQ7" s="63"/>
      <c r="CR7" s="63"/>
      <c r="CS7" s="65"/>
      <c r="CU7" s="68"/>
      <c r="CW7" s="63"/>
      <c r="CX7" s="63"/>
      <c r="CY7" s="63"/>
      <c r="CZ7" s="63"/>
      <c r="DA7" s="63"/>
      <c r="DB7" s="63"/>
      <c r="DC7" s="63"/>
      <c r="DD7" s="63"/>
      <c r="DE7" s="63"/>
      <c r="DF7" s="65"/>
      <c r="DH7" s="68"/>
      <c r="DJ7" s="63"/>
      <c r="DK7" s="63"/>
      <c r="DL7" s="63"/>
      <c r="DM7" s="63"/>
      <c r="DN7" s="63"/>
      <c r="DO7" s="63"/>
      <c r="DP7" s="63"/>
      <c r="DQ7" s="63"/>
      <c r="DR7" s="63"/>
      <c r="DS7" s="65"/>
      <c r="DU7" s="68"/>
      <c r="DW7" s="63"/>
      <c r="DX7" s="63"/>
      <c r="DY7" s="63"/>
      <c r="DZ7" s="63"/>
      <c r="EA7" s="63"/>
      <c r="EB7" s="63"/>
      <c r="EC7" s="63"/>
      <c r="ED7" s="63"/>
      <c r="EE7" s="63"/>
      <c r="EF7" s="65"/>
      <c r="EH7" s="68"/>
      <c r="EK7" s="63"/>
      <c r="EL7" s="63"/>
      <c r="EM7" s="63"/>
      <c r="EN7" s="63"/>
      <c r="EO7" s="63"/>
      <c r="EP7" s="63"/>
      <c r="EQ7" s="63"/>
      <c r="ER7" s="63"/>
      <c r="ES7" s="63"/>
      <c r="ET7" s="65"/>
      <c r="EV7" s="68"/>
    </row>
    <row r="8" spans="1:173" s="19" customFormat="1" ht="15" x14ac:dyDescent="0.25">
      <c r="A8" s="18" t="s">
        <v>199</v>
      </c>
      <c r="B8" s="21" t="s">
        <v>38</v>
      </c>
      <c r="C8" s="21" t="s">
        <v>294</v>
      </c>
      <c r="D8" s="22" t="s">
        <v>36</v>
      </c>
      <c r="E8" s="22"/>
      <c r="F8" s="10"/>
      <c r="G8" s="10">
        <v>1593966</v>
      </c>
      <c r="H8" s="10"/>
      <c r="I8" s="10">
        <f>SUM(E8:H8)</f>
        <v>1593966</v>
      </c>
      <c r="J8" s="24"/>
      <c r="L8" s="40" t="s">
        <v>42</v>
      </c>
      <c r="M8" s="24" t="s">
        <v>42</v>
      </c>
      <c r="N8" s="24" t="s">
        <v>42</v>
      </c>
      <c r="O8" s="24" t="s">
        <v>42</v>
      </c>
      <c r="P8" s="24"/>
      <c r="R8" s="69" t="s">
        <v>281</v>
      </c>
      <c r="S8" s="51"/>
      <c r="U8" s="63">
        <f t="shared" ref="U8:AC21" si="1">IF($C8=U$3,(IF($R8="On",$G8,0)),0)</f>
        <v>0</v>
      </c>
      <c r="V8" s="63">
        <f t="shared" si="1"/>
        <v>0</v>
      </c>
      <c r="W8" s="63">
        <f t="shared" si="1"/>
        <v>0</v>
      </c>
      <c r="X8" s="63">
        <f t="shared" si="1"/>
        <v>0</v>
      </c>
      <c r="Y8" s="63">
        <f t="shared" si="1"/>
        <v>0</v>
      </c>
      <c r="Z8" s="63">
        <f t="shared" si="1"/>
        <v>1593966</v>
      </c>
      <c r="AA8" s="63">
        <f t="shared" si="1"/>
        <v>0</v>
      </c>
      <c r="AB8" s="63">
        <f t="shared" si="1"/>
        <v>0</v>
      </c>
      <c r="AC8" s="63">
        <f t="shared" si="1"/>
        <v>0</v>
      </c>
      <c r="AD8" s="65">
        <f t="shared" ref="AD8:AD76" si="2">SUM(U8:AC8)</f>
        <v>1593966</v>
      </c>
      <c r="AF8" s="68">
        <f t="shared" si="0"/>
        <v>0</v>
      </c>
      <c r="AH8" s="63">
        <f t="shared" ref="AH8:AP21" si="3">IF($C8=AH$3,(IF($R8="On",$F8,0)),0)</f>
        <v>0</v>
      </c>
      <c r="AI8" s="63">
        <f t="shared" si="3"/>
        <v>0</v>
      </c>
      <c r="AJ8" s="63">
        <f t="shared" si="3"/>
        <v>0</v>
      </c>
      <c r="AK8" s="63">
        <f t="shared" si="3"/>
        <v>0</v>
      </c>
      <c r="AL8" s="63">
        <f t="shared" si="3"/>
        <v>0</v>
      </c>
      <c r="AM8" s="63">
        <f t="shared" si="3"/>
        <v>0</v>
      </c>
      <c r="AN8" s="63">
        <f t="shared" si="3"/>
        <v>0</v>
      </c>
      <c r="AO8" s="63">
        <f t="shared" si="3"/>
        <v>0</v>
      </c>
      <c r="AP8" s="63">
        <f t="shared" si="3"/>
        <v>0</v>
      </c>
      <c r="AQ8" s="65">
        <f t="shared" ref="AQ8:AQ80" si="4">SUM(AH8:AP8)</f>
        <v>0</v>
      </c>
      <c r="AS8" s="68">
        <f t="shared" ref="AS8:AS46" si="5">+AQ8-F8</f>
        <v>0</v>
      </c>
      <c r="AU8" s="63">
        <f t="shared" ref="AU8:BC21" si="6">IF($C8=AU$3,(IF($R8="On",$H8,0)),0)</f>
        <v>0</v>
      </c>
      <c r="AV8" s="63">
        <f t="shared" si="6"/>
        <v>0</v>
      </c>
      <c r="AW8" s="63">
        <f t="shared" si="6"/>
        <v>0</v>
      </c>
      <c r="AX8" s="63">
        <f t="shared" si="6"/>
        <v>0</v>
      </c>
      <c r="AY8" s="63">
        <f t="shared" si="6"/>
        <v>0</v>
      </c>
      <c r="AZ8" s="63">
        <f t="shared" si="6"/>
        <v>0</v>
      </c>
      <c r="BA8" s="63">
        <f t="shared" si="6"/>
        <v>0</v>
      </c>
      <c r="BB8" s="63">
        <f t="shared" si="6"/>
        <v>0</v>
      </c>
      <c r="BC8" s="63">
        <f t="shared" si="6"/>
        <v>0</v>
      </c>
      <c r="BD8" s="65">
        <f t="shared" ref="BD8:BD80" si="7">SUM(AU8:BC8)</f>
        <v>0</v>
      </c>
      <c r="BF8" s="68">
        <f t="shared" ref="BF8:BF46" si="8">+BD8-H8</f>
        <v>0</v>
      </c>
      <c r="BH8" s="63">
        <f t="shared" ref="BH8:BP21" si="9">IF($C8=BH$3,(IF($R8="On",$E8,0)),0)</f>
        <v>0</v>
      </c>
      <c r="BI8" s="63">
        <f t="shared" si="9"/>
        <v>0</v>
      </c>
      <c r="BJ8" s="63">
        <f t="shared" si="9"/>
        <v>0</v>
      </c>
      <c r="BK8" s="63">
        <f t="shared" si="9"/>
        <v>0</v>
      </c>
      <c r="BL8" s="63">
        <f t="shared" si="9"/>
        <v>0</v>
      </c>
      <c r="BM8" s="63">
        <f t="shared" si="9"/>
        <v>0</v>
      </c>
      <c r="BN8" s="63">
        <f t="shared" si="9"/>
        <v>0</v>
      </c>
      <c r="BO8" s="63">
        <f t="shared" si="9"/>
        <v>0</v>
      </c>
      <c r="BP8" s="63">
        <f t="shared" si="9"/>
        <v>0</v>
      </c>
      <c r="BQ8" s="65">
        <f t="shared" ref="BQ8:BQ80" si="10">SUM(BH8:BP8)</f>
        <v>0</v>
      </c>
      <c r="BS8" s="68">
        <f t="shared" ref="BS8:BS46" si="11">+BQ8-E8</f>
        <v>0</v>
      </c>
      <c r="BV8" s="93">
        <f t="shared" ref="BV8:CD18" si="12">IF($C8=BV$3,(IF($R8="On",$J8,0)),0)</f>
        <v>0</v>
      </c>
      <c r="BW8" s="93">
        <f t="shared" si="12"/>
        <v>0</v>
      </c>
      <c r="BX8" s="93">
        <f t="shared" si="12"/>
        <v>0</v>
      </c>
      <c r="BY8" s="93">
        <f t="shared" si="12"/>
        <v>0</v>
      </c>
      <c r="BZ8" s="93">
        <f t="shared" si="12"/>
        <v>0</v>
      </c>
      <c r="CA8" s="93">
        <f t="shared" si="12"/>
        <v>0</v>
      </c>
      <c r="CB8" s="93">
        <f t="shared" si="12"/>
        <v>0</v>
      </c>
      <c r="CC8" s="93">
        <f t="shared" si="12"/>
        <v>0</v>
      </c>
      <c r="CD8" s="93">
        <f t="shared" si="12"/>
        <v>0</v>
      </c>
      <c r="CE8" s="94">
        <f t="shared" ref="CE8:CE80" si="13">SUM(BV8:CD8)</f>
        <v>0</v>
      </c>
      <c r="CF8" s="95"/>
      <c r="CG8" s="96">
        <f t="shared" ref="CG8:CG72" si="14">+CE8-S8</f>
        <v>0</v>
      </c>
      <c r="CJ8" s="63">
        <f t="shared" ref="CJ8:CJ25" si="15">IF($C8=CJ$3,$G8,0)</f>
        <v>0</v>
      </c>
      <c r="CK8" s="63">
        <f t="shared" ref="CK8:CR24" si="16">IF($C8=CK$3,$G8,0)</f>
        <v>0</v>
      </c>
      <c r="CL8" s="63">
        <f t="shared" si="16"/>
        <v>0</v>
      </c>
      <c r="CM8" s="63">
        <f t="shared" si="16"/>
        <v>0</v>
      </c>
      <c r="CN8" s="63">
        <f t="shared" si="16"/>
        <v>0</v>
      </c>
      <c r="CO8" s="63">
        <f t="shared" si="16"/>
        <v>1593966</v>
      </c>
      <c r="CP8" s="63">
        <f t="shared" si="16"/>
        <v>0</v>
      </c>
      <c r="CQ8" s="63">
        <f t="shared" si="16"/>
        <v>0</v>
      </c>
      <c r="CR8" s="63">
        <f t="shared" si="16"/>
        <v>0</v>
      </c>
      <c r="CS8" s="65">
        <f t="shared" ref="CS8:CS76" si="17">SUM(CJ8:CR8)</f>
        <v>1593966</v>
      </c>
      <c r="CU8" s="68">
        <f t="shared" ref="CU8:CU79" si="18">+CS8-BV8</f>
        <v>1593966</v>
      </c>
      <c r="CW8" s="63">
        <f t="shared" ref="CW8:CW25" si="19">IF($C8=CW$3,$F8,0)</f>
        <v>0</v>
      </c>
      <c r="CX8" s="63">
        <f t="shared" ref="CX8:DE24" si="20">IF($C8=CX$3,$F8,0)</f>
        <v>0</v>
      </c>
      <c r="CY8" s="63">
        <f t="shared" si="20"/>
        <v>0</v>
      </c>
      <c r="CZ8" s="63">
        <f t="shared" si="20"/>
        <v>0</v>
      </c>
      <c r="DA8" s="63">
        <f t="shared" si="20"/>
        <v>0</v>
      </c>
      <c r="DB8" s="63">
        <f t="shared" si="20"/>
        <v>0</v>
      </c>
      <c r="DC8" s="63">
        <f t="shared" si="20"/>
        <v>0</v>
      </c>
      <c r="DD8" s="63">
        <f t="shared" si="20"/>
        <v>0</v>
      </c>
      <c r="DE8" s="63">
        <f t="shared" si="20"/>
        <v>0</v>
      </c>
      <c r="DF8" s="63">
        <f>SUM(CW8:DE8)</f>
        <v>0</v>
      </c>
      <c r="DH8" s="68">
        <f t="shared" ref="DH8:DH72" si="21">+DF8-BU8</f>
        <v>0</v>
      </c>
      <c r="DJ8" s="63">
        <f t="shared" ref="DJ8:DJ25" si="22">IF($C8=DJ$3,$H8,0)</f>
        <v>0</v>
      </c>
      <c r="DK8" s="63">
        <f t="shared" ref="DK8:DR24" si="23">IF($C8=DK$3,$H8,0)</f>
        <v>0</v>
      </c>
      <c r="DL8" s="63">
        <f t="shared" si="23"/>
        <v>0</v>
      </c>
      <c r="DM8" s="63">
        <f t="shared" si="23"/>
        <v>0</v>
      </c>
      <c r="DN8" s="63">
        <f t="shared" si="23"/>
        <v>0</v>
      </c>
      <c r="DO8" s="63">
        <f t="shared" si="23"/>
        <v>0</v>
      </c>
      <c r="DP8" s="63">
        <f t="shared" si="23"/>
        <v>0</v>
      </c>
      <c r="DQ8" s="63">
        <f t="shared" si="23"/>
        <v>0</v>
      </c>
      <c r="DR8" s="63">
        <f t="shared" si="23"/>
        <v>0</v>
      </c>
      <c r="DS8" s="65">
        <f t="shared" ref="DS8:DS80" si="24">SUM(DJ8:DR8)</f>
        <v>0</v>
      </c>
      <c r="DU8" s="68">
        <f t="shared" ref="DU8:DU72" si="25">+DS8-BW8</f>
        <v>0</v>
      </c>
      <c r="DW8" s="63">
        <f t="shared" ref="DW8:DW25" si="26">IF($C8=DW$3,$E8,0)</f>
        <v>0</v>
      </c>
      <c r="DX8" s="63">
        <f t="shared" ref="DX8:EE24" si="27">IF($C8=DX$3,$E8,0)</f>
        <v>0</v>
      </c>
      <c r="DY8" s="63">
        <f t="shared" si="27"/>
        <v>0</v>
      </c>
      <c r="DZ8" s="63">
        <f t="shared" si="27"/>
        <v>0</v>
      </c>
      <c r="EA8" s="63">
        <f t="shared" si="27"/>
        <v>0</v>
      </c>
      <c r="EB8" s="63">
        <f t="shared" si="27"/>
        <v>0</v>
      </c>
      <c r="EC8" s="63">
        <f t="shared" si="27"/>
        <v>0</v>
      </c>
      <c r="ED8" s="63">
        <f t="shared" si="27"/>
        <v>0</v>
      </c>
      <c r="EE8" s="63">
        <f t="shared" si="27"/>
        <v>0</v>
      </c>
      <c r="EF8" s="63">
        <f>SUM(DW8:EE8)</f>
        <v>0</v>
      </c>
      <c r="EH8" s="68">
        <f t="shared" ref="EH8:EH72" si="28">+EF8-BT8</f>
        <v>0</v>
      </c>
      <c r="EK8" s="93">
        <f t="shared" ref="EK8:EK25" si="29">IF($C8=EK$3,$J8,0)</f>
        <v>0</v>
      </c>
      <c r="EL8" s="93">
        <f t="shared" ref="EL8:ES24" si="30">IF($C8=EL$3,$J8,0)</f>
        <v>0</v>
      </c>
      <c r="EM8" s="93">
        <f t="shared" si="30"/>
        <v>0</v>
      </c>
      <c r="EN8" s="93">
        <f t="shared" si="30"/>
        <v>0</v>
      </c>
      <c r="EO8" s="93">
        <f t="shared" si="30"/>
        <v>0</v>
      </c>
      <c r="EP8" s="93">
        <f t="shared" si="30"/>
        <v>0</v>
      </c>
      <c r="EQ8" s="93">
        <f t="shared" si="30"/>
        <v>0</v>
      </c>
      <c r="ER8" s="93">
        <f t="shared" si="30"/>
        <v>0</v>
      </c>
      <c r="ES8" s="93">
        <f t="shared" si="30"/>
        <v>0</v>
      </c>
      <c r="ET8" s="94">
        <f t="shared" ref="ET8:ET80" si="31">SUM(EK8:ES8)</f>
        <v>0</v>
      </c>
      <c r="EU8" s="95"/>
      <c r="EV8" s="96">
        <f t="shared" ref="EV8:EV72" si="32">+ET8-CH8</f>
        <v>0</v>
      </c>
    </row>
    <row r="9" spans="1:173" s="19" customFormat="1" ht="15" x14ac:dyDescent="0.25">
      <c r="A9" s="18" t="s">
        <v>200</v>
      </c>
      <c r="B9" s="21" t="s">
        <v>25</v>
      </c>
      <c r="C9" s="21" t="s">
        <v>291</v>
      </c>
      <c r="D9" s="22" t="s">
        <v>87</v>
      </c>
      <c r="E9" s="22"/>
      <c r="F9" s="10"/>
      <c r="G9" s="10">
        <v>1458907.2612351</v>
      </c>
      <c r="H9" s="10">
        <v>260049.73876490002</v>
      </c>
      <c r="I9" s="10">
        <f t="shared" ref="I9:I81" si="33">SUM(E9:H9)</f>
        <v>1718957</v>
      </c>
      <c r="J9" s="24"/>
      <c r="L9" s="40" t="s">
        <v>42</v>
      </c>
      <c r="M9" s="24" t="s">
        <v>42</v>
      </c>
      <c r="N9" s="24" t="s">
        <v>42</v>
      </c>
      <c r="O9" s="24" t="s">
        <v>42</v>
      </c>
      <c r="P9" s="24"/>
      <c r="R9" s="69" t="s">
        <v>411</v>
      </c>
      <c r="S9" s="51"/>
      <c r="U9" s="63">
        <f t="shared" si="1"/>
        <v>0</v>
      </c>
      <c r="V9" s="63">
        <f t="shared" si="1"/>
        <v>0</v>
      </c>
      <c r="W9" s="63">
        <f t="shared" si="1"/>
        <v>0</v>
      </c>
      <c r="X9" s="63">
        <f t="shared" si="1"/>
        <v>0</v>
      </c>
      <c r="Y9" s="63">
        <f t="shared" si="1"/>
        <v>0</v>
      </c>
      <c r="Z9" s="63">
        <f t="shared" si="1"/>
        <v>0</v>
      </c>
      <c r="AA9" s="63">
        <f t="shared" si="1"/>
        <v>0</v>
      </c>
      <c r="AB9" s="63">
        <f t="shared" si="1"/>
        <v>0</v>
      </c>
      <c r="AC9" s="63">
        <f t="shared" si="1"/>
        <v>0</v>
      </c>
      <c r="AD9" s="65">
        <f t="shared" si="2"/>
        <v>0</v>
      </c>
      <c r="AF9" s="68">
        <f t="shared" si="0"/>
        <v>-1458907.2612351</v>
      </c>
      <c r="AH9" s="63">
        <f t="shared" si="3"/>
        <v>0</v>
      </c>
      <c r="AI9" s="63">
        <f t="shared" si="3"/>
        <v>0</v>
      </c>
      <c r="AJ9" s="63">
        <f t="shared" si="3"/>
        <v>0</v>
      </c>
      <c r="AK9" s="63">
        <f t="shared" si="3"/>
        <v>0</v>
      </c>
      <c r="AL9" s="63">
        <f t="shared" si="3"/>
        <v>0</v>
      </c>
      <c r="AM9" s="63">
        <f t="shared" si="3"/>
        <v>0</v>
      </c>
      <c r="AN9" s="63">
        <f t="shared" si="3"/>
        <v>0</v>
      </c>
      <c r="AO9" s="63">
        <f t="shared" si="3"/>
        <v>0</v>
      </c>
      <c r="AP9" s="63">
        <f t="shared" si="3"/>
        <v>0</v>
      </c>
      <c r="AQ9" s="65">
        <f t="shared" si="4"/>
        <v>0</v>
      </c>
      <c r="AS9" s="68">
        <f t="shared" si="5"/>
        <v>0</v>
      </c>
      <c r="AU9" s="63">
        <f t="shared" si="6"/>
        <v>0</v>
      </c>
      <c r="AV9" s="63">
        <f t="shared" si="6"/>
        <v>0</v>
      </c>
      <c r="AW9" s="63">
        <f t="shared" si="6"/>
        <v>0</v>
      </c>
      <c r="AX9" s="63">
        <f t="shared" si="6"/>
        <v>0</v>
      </c>
      <c r="AY9" s="63">
        <f t="shared" si="6"/>
        <v>0</v>
      </c>
      <c r="AZ9" s="63">
        <f t="shared" si="6"/>
        <v>0</v>
      </c>
      <c r="BA9" s="63">
        <f t="shared" si="6"/>
        <v>0</v>
      </c>
      <c r="BB9" s="63">
        <f t="shared" si="6"/>
        <v>0</v>
      </c>
      <c r="BC9" s="63">
        <f t="shared" si="6"/>
        <v>0</v>
      </c>
      <c r="BD9" s="65">
        <f t="shared" si="7"/>
        <v>0</v>
      </c>
      <c r="BF9" s="68">
        <f t="shared" si="8"/>
        <v>-260049.73876490002</v>
      </c>
      <c r="BH9" s="63">
        <f t="shared" si="9"/>
        <v>0</v>
      </c>
      <c r="BI9" s="63">
        <f t="shared" si="9"/>
        <v>0</v>
      </c>
      <c r="BJ9" s="63">
        <f t="shared" si="9"/>
        <v>0</v>
      </c>
      <c r="BK9" s="63">
        <f t="shared" si="9"/>
        <v>0</v>
      </c>
      <c r="BL9" s="63">
        <f t="shared" si="9"/>
        <v>0</v>
      </c>
      <c r="BM9" s="63">
        <f t="shared" si="9"/>
        <v>0</v>
      </c>
      <c r="BN9" s="63">
        <f t="shared" si="9"/>
        <v>0</v>
      </c>
      <c r="BO9" s="63">
        <f t="shared" si="9"/>
        <v>0</v>
      </c>
      <c r="BP9" s="63">
        <f t="shared" si="9"/>
        <v>0</v>
      </c>
      <c r="BQ9" s="65">
        <f t="shared" si="10"/>
        <v>0</v>
      </c>
      <c r="BS9" s="68">
        <f t="shared" si="11"/>
        <v>0</v>
      </c>
      <c r="BV9" s="93">
        <f t="shared" si="12"/>
        <v>0</v>
      </c>
      <c r="BW9" s="93">
        <f t="shared" si="12"/>
        <v>0</v>
      </c>
      <c r="BX9" s="93">
        <f t="shared" si="12"/>
        <v>0</v>
      </c>
      <c r="BY9" s="93">
        <f t="shared" si="12"/>
        <v>0</v>
      </c>
      <c r="BZ9" s="93">
        <f t="shared" si="12"/>
        <v>0</v>
      </c>
      <c r="CA9" s="93">
        <f t="shared" si="12"/>
        <v>0</v>
      </c>
      <c r="CB9" s="93">
        <f t="shared" si="12"/>
        <v>0</v>
      </c>
      <c r="CC9" s="93">
        <f t="shared" si="12"/>
        <v>0</v>
      </c>
      <c r="CD9" s="93">
        <f t="shared" si="12"/>
        <v>0</v>
      </c>
      <c r="CE9" s="94">
        <f t="shared" si="13"/>
        <v>0</v>
      </c>
      <c r="CF9" s="95"/>
      <c r="CG9" s="96">
        <f t="shared" si="14"/>
        <v>0</v>
      </c>
      <c r="CJ9" s="63">
        <f t="shared" si="15"/>
        <v>1458907.2612351</v>
      </c>
      <c r="CK9" s="63">
        <f t="shared" si="16"/>
        <v>0</v>
      </c>
      <c r="CL9" s="63">
        <f t="shared" si="16"/>
        <v>0</v>
      </c>
      <c r="CM9" s="63">
        <f t="shared" si="16"/>
        <v>0</v>
      </c>
      <c r="CN9" s="63">
        <f t="shared" si="16"/>
        <v>0</v>
      </c>
      <c r="CO9" s="63">
        <f t="shared" si="16"/>
        <v>0</v>
      </c>
      <c r="CP9" s="63">
        <f t="shared" si="16"/>
        <v>0</v>
      </c>
      <c r="CQ9" s="63">
        <f t="shared" si="16"/>
        <v>0</v>
      </c>
      <c r="CR9" s="63">
        <f t="shared" si="16"/>
        <v>0</v>
      </c>
      <c r="CS9" s="65">
        <f t="shared" si="17"/>
        <v>1458907.2612351</v>
      </c>
      <c r="CU9" s="68">
        <f t="shared" si="18"/>
        <v>1458907.2612351</v>
      </c>
      <c r="CW9" s="63">
        <f t="shared" si="19"/>
        <v>0</v>
      </c>
      <c r="CX9" s="63">
        <f t="shared" si="20"/>
        <v>0</v>
      </c>
      <c r="CY9" s="63">
        <f t="shared" si="20"/>
        <v>0</v>
      </c>
      <c r="CZ9" s="63">
        <f t="shared" si="20"/>
        <v>0</v>
      </c>
      <c r="DA9" s="63">
        <f t="shared" si="20"/>
        <v>0</v>
      </c>
      <c r="DB9" s="63">
        <f t="shared" si="20"/>
        <v>0</v>
      </c>
      <c r="DC9" s="63">
        <f t="shared" si="20"/>
        <v>0</v>
      </c>
      <c r="DD9" s="63">
        <f t="shared" si="20"/>
        <v>0</v>
      </c>
      <c r="DE9" s="63">
        <f t="shared" si="20"/>
        <v>0</v>
      </c>
      <c r="DF9" s="63">
        <f t="shared" ref="DF9:DF73" si="34">SUM(CW9:DE9)</f>
        <v>0</v>
      </c>
      <c r="DH9" s="68">
        <f t="shared" si="21"/>
        <v>0</v>
      </c>
      <c r="DJ9" s="63">
        <f t="shared" si="22"/>
        <v>260049.73876490002</v>
      </c>
      <c r="DK9" s="63">
        <f t="shared" si="23"/>
        <v>0</v>
      </c>
      <c r="DL9" s="63">
        <f t="shared" si="23"/>
        <v>0</v>
      </c>
      <c r="DM9" s="63">
        <f t="shared" si="23"/>
        <v>0</v>
      </c>
      <c r="DN9" s="63">
        <f t="shared" si="23"/>
        <v>0</v>
      </c>
      <c r="DO9" s="63">
        <f t="shared" si="23"/>
        <v>0</v>
      </c>
      <c r="DP9" s="63">
        <f t="shared" si="23"/>
        <v>0</v>
      </c>
      <c r="DQ9" s="63">
        <f t="shared" si="23"/>
        <v>0</v>
      </c>
      <c r="DR9" s="63">
        <f t="shared" si="23"/>
        <v>0</v>
      </c>
      <c r="DS9" s="65">
        <f t="shared" si="24"/>
        <v>260049.73876490002</v>
      </c>
      <c r="DU9" s="68">
        <f t="shared" si="25"/>
        <v>260049.73876490002</v>
      </c>
      <c r="DW9" s="63">
        <f t="shared" si="26"/>
        <v>0</v>
      </c>
      <c r="DX9" s="63">
        <f t="shared" si="27"/>
        <v>0</v>
      </c>
      <c r="DY9" s="63">
        <f t="shared" si="27"/>
        <v>0</v>
      </c>
      <c r="DZ9" s="63">
        <f t="shared" si="27"/>
        <v>0</v>
      </c>
      <c r="EA9" s="63">
        <f t="shared" si="27"/>
        <v>0</v>
      </c>
      <c r="EB9" s="63">
        <f t="shared" si="27"/>
        <v>0</v>
      </c>
      <c r="EC9" s="63">
        <f t="shared" si="27"/>
        <v>0</v>
      </c>
      <c r="ED9" s="63">
        <f t="shared" si="27"/>
        <v>0</v>
      </c>
      <c r="EE9" s="63">
        <f t="shared" si="27"/>
        <v>0</v>
      </c>
      <c r="EF9" s="63">
        <f t="shared" ref="EF9:EF73" si="35">SUM(DW9:EE9)</f>
        <v>0</v>
      </c>
      <c r="EH9" s="68">
        <f t="shared" si="28"/>
        <v>0</v>
      </c>
      <c r="EK9" s="93">
        <f t="shared" si="29"/>
        <v>0</v>
      </c>
      <c r="EL9" s="93">
        <f t="shared" si="30"/>
        <v>0</v>
      </c>
      <c r="EM9" s="93">
        <f t="shared" si="30"/>
        <v>0</v>
      </c>
      <c r="EN9" s="93">
        <f t="shared" si="30"/>
        <v>0</v>
      </c>
      <c r="EO9" s="93">
        <f t="shared" si="30"/>
        <v>0</v>
      </c>
      <c r="EP9" s="93">
        <f t="shared" si="30"/>
        <v>0</v>
      </c>
      <c r="EQ9" s="93">
        <f t="shared" si="30"/>
        <v>0</v>
      </c>
      <c r="ER9" s="93">
        <f t="shared" si="30"/>
        <v>0</v>
      </c>
      <c r="ES9" s="93">
        <f t="shared" si="30"/>
        <v>0</v>
      </c>
      <c r="ET9" s="94">
        <f t="shared" si="31"/>
        <v>0</v>
      </c>
      <c r="EU9" s="95"/>
      <c r="EV9" s="96">
        <f t="shared" si="32"/>
        <v>0</v>
      </c>
    </row>
    <row r="10" spans="1:173" s="19" customFormat="1" ht="30" x14ac:dyDescent="0.25">
      <c r="A10" s="18" t="s">
        <v>413</v>
      </c>
      <c r="B10" s="21" t="s">
        <v>25</v>
      </c>
      <c r="C10" s="21" t="s">
        <v>291</v>
      </c>
      <c r="D10" s="22" t="s">
        <v>414</v>
      </c>
      <c r="E10" s="22"/>
      <c r="F10" s="10"/>
      <c r="G10" s="10">
        <f>1458907*0.75</f>
        <v>1094180.25</v>
      </c>
      <c r="H10" s="10">
        <f>260050*0.75</f>
        <v>195037.5</v>
      </c>
      <c r="I10" s="10">
        <f>SUM(E10:H10)</f>
        <v>1289217.75</v>
      </c>
      <c r="J10" s="24"/>
      <c r="L10" s="40" t="s">
        <v>42</v>
      </c>
      <c r="M10" s="24" t="s">
        <v>42</v>
      </c>
      <c r="N10" s="24" t="s">
        <v>42</v>
      </c>
      <c r="O10" s="24" t="s">
        <v>42</v>
      </c>
      <c r="P10" s="24"/>
      <c r="R10" s="69" t="s">
        <v>281</v>
      </c>
      <c r="S10" s="51"/>
      <c r="U10" s="63">
        <f t="shared" si="1"/>
        <v>1094180.25</v>
      </c>
      <c r="V10" s="63">
        <f t="shared" si="1"/>
        <v>0</v>
      </c>
      <c r="W10" s="63">
        <f t="shared" si="1"/>
        <v>0</v>
      </c>
      <c r="X10" s="63">
        <f t="shared" si="1"/>
        <v>0</v>
      </c>
      <c r="Y10" s="63">
        <f t="shared" si="1"/>
        <v>0</v>
      </c>
      <c r="Z10" s="63">
        <f t="shared" si="1"/>
        <v>0</v>
      </c>
      <c r="AA10" s="63">
        <f t="shared" si="1"/>
        <v>0</v>
      </c>
      <c r="AB10" s="63">
        <f t="shared" si="1"/>
        <v>0</v>
      </c>
      <c r="AC10" s="63">
        <f t="shared" si="1"/>
        <v>0</v>
      </c>
      <c r="AD10" s="65">
        <f>SUM(U10:AC10)</f>
        <v>1094180.25</v>
      </c>
      <c r="AF10" s="68">
        <f>+AD10-G10</f>
        <v>0</v>
      </c>
      <c r="AH10" s="63">
        <f t="shared" si="3"/>
        <v>0</v>
      </c>
      <c r="AI10" s="63">
        <f t="shared" si="3"/>
        <v>0</v>
      </c>
      <c r="AJ10" s="63">
        <f t="shared" si="3"/>
        <v>0</v>
      </c>
      <c r="AK10" s="63">
        <f t="shared" si="3"/>
        <v>0</v>
      </c>
      <c r="AL10" s="63">
        <f t="shared" si="3"/>
        <v>0</v>
      </c>
      <c r="AM10" s="63">
        <f t="shared" si="3"/>
        <v>0</v>
      </c>
      <c r="AN10" s="63">
        <f t="shared" si="3"/>
        <v>0</v>
      </c>
      <c r="AO10" s="63">
        <f t="shared" si="3"/>
        <v>0</v>
      </c>
      <c r="AP10" s="63">
        <f t="shared" si="3"/>
        <v>0</v>
      </c>
      <c r="AQ10" s="65">
        <f>SUM(AH10:AP10)</f>
        <v>0</v>
      </c>
      <c r="AS10" s="68">
        <f>+AQ10-F10</f>
        <v>0</v>
      </c>
      <c r="AU10" s="63">
        <f t="shared" si="6"/>
        <v>195037.5</v>
      </c>
      <c r="AV10" s="63">
        <f t="shared" si="6"/>
        <v>0</v>
      </c>
      <c r="AW10" s="63">
        <f t="shared" si="6"/>
        <v>0</v>
      </c>
      <c r="AX10" s="63">
        <f t="shared" si="6"/>
        <v>0</v>
      </c>
      <c r="AY10" s="63">
        <f t="shared" si="6"/>
        <v>0</v>
      </c>
      <c r="AZ10" s="63">
        <f t="shared" si="6"/>
        <v>0</v>
      </c>
      <c r="BA10" s="63">
        <f t="shared" si="6"/>
        <v>0</v>
      </c>
      <c r="BB10" s="63">
        <f t="shared" si="6"/>
        <v>0</v>
      </c>
      <c r="BC10" s="63">
        <f t="shared" si="6"/>
        <v>0</v>
      </c>
      <c r="BD10" s="65">
        <f>SUM(AU10:BC10)</f>
        <v>195037.5</v>
      </c>
      <c r="BF10" s="68">
        <f>+BD10-H10</f>
        <v>0</v>
      </c>
      <c r="BH10" s="63">
        <f t="shared" si="9"/>
        <v>0</v>
      </c>
      <c r="BI10" s="63">
        <f t="shared" si="9"/>
        <v>0</v>
      </c>
      <c r="BJ10" s="63">
        <f t="shared" si="9"/>
        <v>0</v>
      </c>
      <c r="BK10" s="63">
        <f t="shared" si="9"/>
        <v>0</v>
      </c>
      <c r="BL10" s="63">
        <f t="shared" si="9"/>
        <v>0</v>
      </c>
      <c r="BM10" s="63">
        <f t="shared" si="9"/>
        <v>0</v>
      </c>
      <c r="BN10" s="63">
        <f t="shared" si="9"/>
        <v>0</v>
      </c>
      <c r="BO10" s="63">
        <f t="shared" si="9"/>
        <v>0</v>
      </c>
      <c r="BP10" s="63">
        <f t="shared" si="9"/>
        <v>0</v>
      </c>
      <c r="BQ10" s="65">
        <f>SUM(BH10:BP10)</f>
        <v>0</v>
      </c>
      <c r="BS10" s="68">
        <f>+BQ10-E10</f>
        <v>0</v>
      </c>
      <c r="BV10" s="93"/>
      <c r="BW10" s="93"/>
      <c r="BX10" s="93"/>
      <c r="BY10" s="93"/>
      <c r="BZ10" s="93"/>
      <c r="CA10" s="93"/>
      <c r="CB10" s="93"/>
      <c r="CC10" s="93"/>
      <c r="CD10" s="93"/>
      <c r="CE10" s="94"/>
      <c r="CF10" s="95"/>
      <c r="CG10" s="96"/>
      <c r="CJ10" s="63"/>
      <c r="CK10" s="63"/>
      <c r="CL10" s="63"/>
      <c r="CM10" s="63"/>
      <c r="CN10" s="63"/>
      <c r="CO10" s="63"/>
      <c r="CP10" s="63"/>
      <c r="CQ10" s="63"/>
      <c r="CR10" s="63"/>
      <c r="CS10" s="65"/>
      <c r="CU10" s="68"/>
      <c r="CW10" s="63"/>
      <c r="CX10" s="63"/>
      <c r="CY10" s="63"/>
      <c r="CZ10" s="63"/>
      <c r="DA10" s="63"/>
      <c r="DB10" s="63"/>
      <c r="DC10" s="63"/>
      <c r="DD10" s="63"/>
      <c r="DE10" s="63"/>
      <c r="DF10" s="63"/>
      <c r="DH10" s="68"/>
      <c r="DJ10" s="63"/>
      <c r="DK10" s="63"/>
      <c r="DL10" s="63"/>
      <c r="DM10" s="63"/>
      <c r="DN10" s="63"/>
      <c r="DO10" s="63"/>
      <c r="DP10" s="63"/>
      <c r="DQ10" s="63"/>
      <c r="DR10" s="63"/>
      <c r="DS10" s="65"/>
      <c r="DU10" s="68"/>
      <c r="DW10" s="63"/>
      <c r="DX10" s="63"/>
      <c r="DY10" s="63"/>
      <c r="DZ10" s="63"/>
      <c r="EA10" s="63"/>
      <c r="EB10" s="63"/>
      <c r="EC10" s="63"/>
      <c r="ED10" s="63"/>
      <c r="EE10" s="63"/>
      <c r="EF10" s="63"/>
      <c r="EH10" s="68"/>
      <c r="EK10" s="93"/>
      <c r="EL10" s="93"/>
      <c r="EM10" s="93"/>
      <c r="EN10" s="93"/>
      <c r="EO10" s="93"/>
      <c r="EP10" s="93"/>
      <c r="EQ10" s="93"/>
      <c r="ER10" s="93"/>
      <c r="ES10" s="93"/>
      <c r="ET10" s="94"/>
      <c r="EU10" s="95"/>
      <c r="EV10" s="96"/>
    </row>
    <row r="11" spans="1:173" s="19" customFormat="1" ht="30" x14ac:dyDescent="0.25">
      <c r="A11" s="18" t="s">
        <v>201</v>
      </c>
      <c r="B11" s="21" t="s">
        <v>27</v>
      </c>
      <c r="C11" s="21" t="s">
        <v>297</v>
      </c>
      <c r="D11" s="22" t="s">
        <v>180</v>
      </c>
      <c r="E11" s="22"/>
      <c r="F11" s="10"/>
      <c r="G11" s="10">
        <v>6700000</v>
      </c>
      <c r="H11" s="10"/>
      <c r="I11" s="10">
        <f t="shared" si="33"/>
        <v>6700000</v>
      </c>
      <c r="J11" s="86">
        <v>29</v>
      </c>
      <c r="L11" s="40" t="s">
        <v>42</v>
      </c>
      <c r="M11" s="24" t="s">
        <v>42</v>
      </c>
      <c r="N11" s="24" t="s">
        <v>42</v>
      </c>
      <c r="O11" s="24" t="s">
        <v>42</v>
      </c>
      <c r="P11" s="24"/>
      <c r="R11" s="69" t="s">
        <v>282</v>
      </c>
      <c r="S11" s="51"/>
      <c r="U11" s="63">
        <f t="shared" si="1"/>
        <v>0</v>
      </c>
      <c r="V11" s="63">
        <f t="shared" si="1"/>
        <v>0</v>
      </c>
      <c r="W11" s="63">
        <f t="shared" si="1"/>
        <v>0</v>
      </c>
      <c r="X11" s="63">
        <f t="shared" si="1"/>
        <v>0</v>
      </c>
      <c r="Y11" s="63">
        <f t="shared" si="1"/>
        <v>0</v>
      </c>
      <c r="Z11" s="63">
        <f t="shared" si="1"/>
        <v>0</v>
      </c>
      <c r="AA11" s="63">
        <f t="shared" si="1"/>
        <v>0</v>
      </c>
      <c r="AB11" s="63">
        <f t="shared" si="1"/>
        <v>0</v>
      </c>
      <c r="AC11" s="63">
        <f t="shared" si="1"/>
        <v>0</v>
      </c>
      <c r="AD11" s="65">
        <f t="shared" si="2"/>
        <v>0</v>
      </c>
      <c r="AF11" s="68">
        <f t="shared" si="0"/>
        <v>-6700000</v>
      </c>
      <c r="AH11" s="63">
        <f t="shared" si="3"/>
        <v>0</v>
      </c>
      <c r="AI11" s="63">
        <f t="shared" si="3"/>
        <v>0</v>
      </c>
      <c r="AJ11" s="63">
        <f t="shared" si="3"/>
        <v>0</v>
      </c>
      <c r="AK11" s="63">
        <f t="shared" si="3"/>
        <v>0</v>
      </c>
      <c r="AL11" s="63">
        <f t="shared" si="3"/>
        <v>0</v>
      </c>
      <c r="AM11" s="63">
        <f t="shared" si="3"/>
        <v>0</v>
      </c>
      <c r="AN11" s="63">
        <f t="shared" si="3"/>
        <v>0</v>
      </c>
      <c r="AO11" s="63">
        <f t="shared" si="3"/>
        <v>0</v>
      </c>
      <c r="AP11" s="63">
        <f t="shared" si="3"/>
        <v>0</v>
      </c>
      <c r="AQ11" s="65">
        <f t="shared" si="4"/>
        <v>0</v>
      </c>
      <c r="AS11" s="68">
        <f t="shared" si="5"/>
        <v>0</v>
      </c>
      <c r="AU11" s="63">
        <f t="shared" si="6"/>
        <v>0</v>
      </c>
      <c r="AV11" s="63">
        <f t="shared" si="6"/>
        <v>0</v>
      </c>
      <c r="AW11" s="63">
        <f t="shared" si="6"/>
        <v>0</v>
      </c>
      <c r="AX11" s="63">
        <f t="shared" si="6"/>
        <v>0</v>
      </c>
      <c r="AY11" s="63">
        <f t="shared" si="6"/>
        <v>0</v>
      </c>
      <c r="AZ11" s="63">
        <f t="shared" si="6"/>
        <v>0</v>
      </c>
      <c r="BA11" s="63">
        <f t="shared" si="6"/>
        <v>0</v>
      </c>
      <c r="BB11" s="63">
        <f t="shared" si="6"/>
        <v>0</v>
      </c>
      <c r="BC11" s="63">
        <f t="shared" si="6"/>
        <v>0</v>
      </c>
      <c r="BD11" s="65">
        <f t="shared" si="7"/>
        <v>0</v>
      </c>
      <c r="BF11" s="68">
        <f t="shared" si="8"/>
        <v>0</v>
      </c>
      <c r="BH11" s="63">
        <f t="shared" si="9"/>
        <v>0</v>
      </c>
      <c r="BI11" s="63">
        <f t="shared" si="9"/>
        <v>0</v>
      </c>
      <c r="BJ11" s="63">
        <f t="shared" si="9"/>
        <v>0</v>
      </c>
      <c r="BK11" s="63">
        <f t="shared" si="9"/>
        <v>0</v>
      </c>
      <c r="BL11" s="63">
        <f t="shared" si="9"/>
        <v>0</v>
      </c>
      <c r="BM11" s="63">
        <f t="shared" si="9"/>
        <v>0</v>
      </c>
      <c r="BN11" s="63">
        <f t="shared" si="9"/>
        <v>0</v>
      </c>
      <c r="BO11" s="63">
        <f t="shared" si="9"/>
        <v>0</v>
      </c>
      <c r="BP11" s="63">
        <f t="shared" si="9"/>
        <v>0</v>
      </c>
      <c r="BQ11" s="65">
        <f t="shared" si="10"/>
        <v>0</v>
      </c>
      <c r="BS11" s="68">
        <f t="shared" si="11"/>
        <v>0</v>
      </c>
      <c r="BV11" s="93">
        <f t="shared" si="12"/>
        <v>0</v>
      </c>
      <c r="BW11" s="93">
        <f t="shared" si="12"/>
        <v>0</v>
      </c>
      <c r="BX11" s="93">
        <f t="shared" si="12"/>
        <v>0</v>
      </c>
      <c r="BY11" s="93">
        <f t="shared" si="12"/>
        <v>0</v>
      </c>
      <c r="BZ11" s="93">
        <f t="shared" si="12"/>
        <v>0</v>
      </c>
      <c r="CA11" s="93">
        <f t="shared" si="12"/>
        <v>0</v>
      </c>
      <c r="CB11" s="93">
        <f t="shared" si="12"/>
        <v>0</v>
      </c>
      <c r="CC11" s="93">
        <f t="shared" si="12"/>
        <v>0</v>
      </c>
      <c r="CD11" s="93">
        <f t="shared" si="12"/>
        <v>0</v>
      </c>
      <c r="CE11" s="94">
        <f t="shared" si="13"/>
        <v>0</v>
      </c>
      <c r="CF11" s="95"/>
      <c r="CG11" s="96">
        <f t="shared" si="14"/>
        <v>0</v>
      </c>
      <c r="CJ11" s="63">
        <f t="shared" si="15"/>
        <v>0</v>
      </c>
      <c r="CK11" s="63">
        <f t="shared" si="16"/>
        <v>0</v>
      </c>
      <c r="CL11" s="63">
        <f t="shared" si="16"/>
        <v>0</v>
      </c>
      <c r="CM11" s="63">
        <f t="shared" si="16"/>
        <v>0</v>
      </c>
      <c r="CN11" s="63">
        <f t="shared" si="16"/>
        <v>0</v>
      </c>
      <c r="CO11" s="63">
        <f t="shared" si="16"/>
        <v>0</v>
      </c>
      <c r="CP11" s="63">
        <f t="shared" si="16"/>
        <v>0</v>
      </c>
      <c r="CQ11" s="63">
        <f t="shared" si="16"/>
        <v>0</v>
      </c>
      <c r="CR11" s="63">
        <f t="shared" si="16"/>
        <v>6700000</v>
      </c>
      <c r="CS11" s="65">
        <f t="shared" si="17"/>
        <v>6700000</v>
      </c>
      <c r="CU11" s="68">
        <f t="shared" si="18"/>
        <v>6700000</v>
      </c>
      <c r="CW11" s="63">
        <f t="shared" si="19"/>
        <v>0</v>
      </c>
      <c r="CX11" s="63">
        <f t="shared" si="20"/>
        <v>0</v>
      </c>
      <c r="CY11" s="63">
        <f t="shared" si="20"/>
        <v>0</v>
      </c>
      <c r="CZ11" s="63">
        <f t="shared" si="20"/>
        <v>0</v>
      </c>
      <c r="DA11" s="63">
        <f t="shared" si="20"/>
        <v>0</v>
      </c>
      <c r="DB11" s="63">
        <f t="shared" si="20"/>
        <v>0</v>
      </c>
      <c r="DC11" s="63">
        <f t="shared" si="20"/>
        <v>0</v>
      </c>
      <c r="DD11" s="63">
        <f t="shared" si="20"/>
        <v>0</v>
      </c>
      <c r="DE11" s="63">
        <f t="shared" si="20"/>
        <v>0</v>
      </c>
      <c r="DF11" s="63">
        <f t="shared" si="34"/>
        <v>0</v>
      </c>
      <c r="DH11" s="68">
        <f t="shared" si="21"/>
        <v>0</v>
      </c>
      <c r="DJ11" s="63">
        <f t="shared" si="22"/>
        <v>0</v>
      </c>
      <c r="DK11" s="63">
        <f t="shared" si="23"/>
        <v>0</v>
      </c>
      <c r="DL11" s="63">
        <f t="shared" si="23"/>
        <v>0</v>
      </c>
      <c r="DM11" s="63">
        <f t="shared" si="23"/>
        <v>0</v>
      </c>
      <c r="DN11" s="63">
        <f t="shared" si="23"/>
        <v>0</v>
      </c>
      <c r="DO11" s="63">
        <f t="shared" si="23"/>
        <v>0</v>
      </c>
      <c r="DP11" s="63">
        <f t="shared" si="23"/>
        <v>0</v>
      </c>
      <c r="DQ11" s="63">
        <f t="shared" si="23"/>
        <v>0</v>
      </c>
      <c r="DR11" s="63">
        <f t="shared" si="23"/>
        <v>0</v>
      </c>
      <c r="DS11" s="65">
        <f t="shared" si="24"/>
        <v>0</v>
      </c>
      <c r="DU11" s="68">
        <f t="shared" si="25"/>
        <v>0</v>
      </c>
      <c r="DW11" s="63">
        <f t="shared" si="26"/>
        <v>0</v>
      </c>
      <c r="DX11" s="63">
        <f t="shared" si="27"/>
        <v>0</v>
      </c>
      <c r="DY11" s="63">
        <f t="shared" si="27"/>
        <v>0</v>
      </c>
      <c r="DZ11" s="63">
        <f t="shared" si="27"/>
        <v>0</v>
      </c>
      <c r="EA11" s="63">
        <f t="shared" si="27"/>
        <v>0</v>
      </c>
      <c r="EB11" s="63">
        <f t="shared" si="27"/>
        <v>0</v>
      </c>
      <c r="EC11" s="63">
        <f t="shared" si="27"/>
        <v>0</v>
      </c>
      <c r="ED11" s="63">
        <f t="shared" si="27"/>
        <v>0</v>
      </c>
      <c r="EE11" s="63">
        <f t="shared" si="27"/>
        <v>0</v>
      </c>
      <c r="EF11" s="63">
        <f t="shared" si="35"/>
        <v>0</v>
      </c>
      <c r="EH11" s="68">
        <f t="shared" si="28"/>
        <v>0</v>
      </c>
      <c r="EK11" s="93">
        <f t="shared" si="29"/>
        <v>0</v>
      </c>
      <c r="EL11" s="93">
        <f t="shared" si="30"/>
        <v>0</v>
      </c>
      <c r="EM11" s="93">
        <f t="shared" si="30"/>
        <v>0</v>
      </c>
      <c r="EN11" s="93">
        <f t="shared" si="30"/>
        <v>0</v>
      </c>
      <c r="EO11" s="93">
        <f t="shared" si="30"/>
        <v>0</v>
      </c>
      <c r="EP11" s="93">
        <f t="shared" si="30"/>
        <v>0</v>
      </c>
      <c r="EQ11" s="93">
        <f t="shared" si="30"/>
        <v>0</v>
      </c>
      <c r="ER11" s="93">
        <f t="shared" si="30"/>
        <v>0</v>
      </c>
      <c r="ES11" s="93">
        <f t="shared" si="30"/>
        <v>29</v>
      </c>
      <c r="ET11" s="94">
        <f t="shared" si="31"/>
        <v>29</v>
      </c>
      <c r="EU11" s="95"/>
      <c r="EV11" s="96">
        <f t="shared" si="32"/>
        <v>29</v>
      </c>
    </row>
    <row r="12" spans="1:173" s="19" customFormat="1" ht="30" x14ac:dyDescent="0.25">
      <c r="A12" s="18" t="s">
        <v>382</v>
      </c>
      <c r="B12" s="21" t="s">
        <v>27</v>
      </c>
      <c r="C12" s="21" t="s">
        <v>297</v>
      </c>
      <c r="D12" s="22" t="s">
        <v>415</v>
      </c>
      <c r="E12" s="22"/>
      <c r="F12" s="10">
        <v>2000000</v>
      </c>
      <c r="G12" s="10"/>
      <c r="H12" s="10"/>
      <c r="I12" s="10">
        <f>SUM(E12:H12)</f>
        <v>2000000</v>
      </c>
      <c r="J12" s="86">
        <v>0</v>
      </c>
      <c r="L12" s="40" t="s">
        <v>42</v>
      </c>
      <c r="M12" s="24" t="s">
        <v>42</v>
      </c>
      <c r="N12" s="24" t="s">
        <v>42</v>
      </c>
      <c r="O12" s="24" t="s">
        <v>42</v>
      </c>
      <c r="P12" s="24"/>
      <c r="R12" s="69" t="s">
        <v>281</v>
      </c>
      <c r="S12" s="51"/>
      <c r="U12" s="63">
        <f t="shared" si="1"/>
        <v>0</v>
      </c>
      <c r="V12" s="63">
        <f t="shared" si="1"/>
        <v>0</v>
      </c>
      <c r="W12" s="63">
        <f t="shared" si="1"/>
        <v>0</v>
      </c>
      <c r="X12" s="63">
        <f t="shared" si="1"/>
        <v>0</v>
      </c>
      <c r="Y12" s="63">
        <f t="shared" si="1"/>
        <v>0</v>
      </c>
      <c r="Z12" s="63">
        <f t="shared" si="1"/>
        <v>0</v>
      </c>
      <c r="AA12" s="63">
        <f t="shared" si="1"/>
        <v>0</v>
      </c>
      <c r="AB12" s="63">
        <f t="shared" si="1"/>
        <v>0</v>
      </c>
      <c r="AC12" s="63">
        <f t="shared" si="1"/>
        <v>0</v>
      </c>
      <c r="AD12" s="65">
        <f>SUM(U12:AC12)</f>
        <v>0</v>
      </c>
      <c r="AF12" s="68">
        <f>+AD12-G12</f>
        <v>0</v>
      </c>
      <c r="AH12" s="63">
        <f t="shared" si="3"/>
        <v>0</v>
      </c>
      <c r="AI12" s="63">
        <f t="shared" si="3"/>
        <v>0</v>
      </c>
      <c r="AJ12" s="63">
        <f t="shared" si="3"/>
        <v>0</v>
      </c>
      <c r="AK12" s="63">
        <f t="shared" si="3"/>
        <v>0</v>
      </c>
      <c r="AL12" s="63">
        <f t="shared" si="3"/>
        <v>0</v>
      </c>
      <c r="AM12" s="63">
        <f t="shared" si="3"/>
        <v>0</v>
      </c>
      <c r="AN12" s="63">
        <f t="shared" si="3"/>
        <v>0</v>
      </c>
      <c r="AO12" s="63">
        <f t="shared" si="3"/>
        <v>0</v>
      </c>
      <c r="AP12" s="63">
        <f t="shared" si="3"/>
        <v>2000000</v>
      </c>
      <c r="AQ12" s="65">
        <f>SUM(AH12:AP12)</f>
        <v>2000000</v>
      </c>
      <c r="AS12" s="68">
        <f>+AQ12-F12</f>
        <v>0</v>
      </c>
      <c r="AU12" s="63">
        <f t="shared" si="6"/>
        <v>0</v>
      </c>
      <c r="AV12" s="63">
        <f t="shared" si="6"/>
        <v>0</v>
      </c>
      <c r="AW12" s="63">
        <f t="shared" si="6"/>
        <v>0</v>
      </c>
      <c r="AX12" s="63">
        <f t="shared" si="6"/>
        <v>0</v>
      </c>
      <c r="AY12" s="63">
        <f t="shared" si="6"/>
        <v>0</v>
      </c>
      <c r="AZ12" s="63">
        <f t="shared" si="6"/>
        <v>0</v>
      </c>
      <c r="BA12" s="63">
        <f t="shared" si="6"/>
        <v>0</v>
      </c>
      <c r="BB12" s="63">
        <f t="shared" si="6"/>
        <v>0</v>
      </c>
      <c r="BC12" s="63">
        <f t="shared" si="6"/>
        <v>0</v>
      </c>
      <c r="BD12" s="65">
        <f>SUM(AU12:BC12)</f>
        <v>0</v>
      </c>
      <c r="BF12" s="68">
        <f>+BD12-H12</f>
        <v>0</v>
      </c>
      <c r="BH12" s="63">
        <f t="shared" si="9"/>
        <v>0</v>
      </c>
      <c r="BI12" s="63">
        <f t="shared" si="9"/>
        <v>0</v>
      </c>
      <c r="BJ12" s="63">
        <f t="shared" si="9"/>
        <v>0</v>
      </c>
      <c r="BK12" s="63">
        <f t="shared" si="9"/>
        <v>0</v>
      </c>
      <c r="BL12" s="63">
        <f t="shared" si="9"/>
        <v>0</v>
      </c>
      <c r="BM12" s="63">
        <f t="shared" si="9"/>
        <v>0</v>
      </c>
      <c r="BN12" s="63">
        <f t="shared" si="9"/>
        <v>0</v>
      </c>
      <c r="BO12" s="63">
        <f t="shared" si="9"/>
        <v>0</v>
      </c>
      <c r="BP12" s="63">
        <f t="shared" si="9"/>
        <v>0</v>
      </c>
      <c r="BQ12" s="65">
        <f>SUM(BH12:BP12)</f>
        <v>0</v>
      </c>
      <c r="BS12" s="68">
        <f>+BQ12-E12</f>
        <v>0</v>
      </c>
      <c r="BV12" s="93"/>
      <c r="BW12" s="93"/>
      <c r="BX12" s="93"/>
      <c r="BY12" s="93"/>
      <c r="BZ12" s="93"/>
      <c r="CA12" s="93"/>
      <c r="CB12" s="93"/>
      <c r="CC12" s="93"/>
      <c r="CD12" s="93"/>
      <c r="CE12" s="94"/>
      <c r="CF12" s="95"/>
      <c r="CG12" s="96"/>
      <c r="CJ12" s="63"/>
      <c r="CK12" s="63"/>
      <c r="CL12" s="63"/>
      <c r="CM12" s="63"/>
      <c r="CN12" s="63"/>
      <c r="CO12" s="63"/>
      <c r="CP12" s="63"/>
      <c r="CQ12" s="63"/>
      <c r="CR12" s="63"/>
      <c r="CS12" s="65"/>
      <c r="CU12" s="68"/>
      <c r="CW12" s="63"/>
      <c r="CX12" s="63"/>
      <c r="CY12" s="63"/>
      <c r="CZ12" s="63"/>
      <c r="DA12" s="63"/>
      <c r="DB12" s="63"/>
      <c r="DC12" s="63"/>
      <c r="DD12" s="63"/>
      <c r="DE12" s="63"/>
      <c r="DF12" s="63"/>
      <c r="DH12" s="68"/>
      <c r="DJ12" s="63"/>
      <c r="DK12" s="63"/>
      <c r="DL12" s="63"/>
      <c r="DM12" s="63"/>
      <c r="DN12" s="63"/>
      <c r="DO12" s="63"/>
      <c r="DP12" s="63"/>
      <c r="DQ12" s="63"/>
      <c r="DR12" s="63"/>
      <c r="DS12" s="65"/>
      <c r="DU12" s="68"/>
      <c r="DW12" s="63"/>
      <c r="DX12" s="63"/>
      <c r="DY12" s="63"/>
      <c r="DZ12" s="63"/>
      <c r="EA12" s="63"/>
      <c r="EB12" s="63"/>
      <c r="EC12" s="63"/>
      <c r="ED12" s="63"/>
      <c r="EE12" s="63"/>
      <c r="EF12" s="63"/>
      <c r="EH12" s="68"/>
      <c r="EK12" s="93"/>
      <c r="EL12" s="93"/>
      <c r="EM12" s="93"/>
      <c r="EN12" s="93"/>
      <c r="EO12" s="93"/>
      <c r="EP12" s="93"/>
      <c r="EQ12" s="93"/>
      <c r="ER12" s="93"/>
      <c r="ES12" s="93"/>
      <c r="ET12" s="94"/>
      <c r="EU12" s="95"/>
      <c r="EV12" s="96"/>
    </row>
    <row r="13" spans="1:173" s="19" customFormat="1" ht="15" x14ac:dyDescent="0.25">
      <c r="A13" s="18" t="s">
        <v>202</v>
      </c>
      <c r="B13" s="21" t="s">
        <v>39</v>
      </c>
      <c r="C13" s="21" t="s">
        <v>297</v>
      </c>
      <c r="D13" s="22" t="s">
        <v>37</v>
      </c>
      <c r="E13" s="22"/>
      <c r="F13" s="10">
        <v>100000</v>
      </c>
      <c r="G13" s="10"/>
      <c r="H13" s="10"/>
      <c r="I13" s="10">
        <f t="shared" si="33"/>
        <v>100000</v>
      </c>
      <c r="J13" s="24"/>
      <c r="L13" s="40" t="s">
        <v>42</v>
      </c>
      <c r="M13" s="24" t="s">
        <v>42</v>
      </c>
      <c r="N13" s="24" t="s">
        <v>42</v>
      </c>
      <c r="O13" s="24" t="s">
        <v>42</v>
      </c>
      <c r="P13" s="24"/>
      <c r="R13" s="69" t="s">
        <v>281</v>
      </c>
      <c r="S13" s="51"/>
      <c r="U13" s="63">
        <f t="shared" si="1"/>
        <v>0</v>
      </c>
      <c r="V13" s="63">
        <f t="shared" si="1"/>
        <v>0</v>
      </c>
      <c r="W13" s="63">
        <f t="shared" si="1"/>
        <v>0</v>
      </c>
      <c r="X13" s="63">
        <f t="shared" si="1"/>
        <v>0</v>
      </c>
      <c r="Y13" s="63">
        <f t="shared" si="1"/>
        <v>0</v>
      </c>
      <c r="Z13" s="63">
        <f t="shared" si="1"/>
        <v>0</v>
      </c>
      <c r="AA13" s="63">
        <f t="shared" si="1"/>
        <v>0</v>
      </c>
      <c r="AB13" s="63">
        <f t="shared" si="1"/>
        <v>0</v>
      </c>
      <c r="AC13" s="63">
        <f t="shared" si="1"/>
        <v>0</v>
      </c>
      <c r="AD13" s="65">
        <f t="shared" si="2"/>
        <v>0</v>
      </c>
      <c r="AF13" s="68">
        <f t="shared" si="0"/>
        <v>0</v>
      </c>
      <c r="AH13" s="63">
        <f t="shared" si="3"/>
        <v>0</v>
      </c>
      <c r="AI13" s="63">
        <f t="shared" si="3"/>
        <v>0</v>
      </c>
      <c r="AJ13" s="63">
        <f t="shared" si="3"/>
        <v>0</v>
      </c>
      <c r="AK13" s="63">
        <f t="shared" si="3"/>
        <v>0</v>
      </c>
      <c r="AL13" s="63">
        <f t="shared" si="3"/>
        <v>0</v>
      </c>
      <c r="AM13" s="63">
        <f t="shared" si="3"/>
        <v>0</v>
      </c>
      <c r="AN13" s="63">
        <f t="shared" si="3"/>
        <v>0</v>
      </c>
      <c r="AO13" s="63">
        <f t="shared" si="3"/>
        <v>0</v>
      </c>
      <c r="AP13" s="63">
        <f t="shared" si="3"/>
        <v>100000</v>
      </c>
      <c r="AQ13" s="65">
        <f t="shared" si="4"/>
        <v>100000</v>
      </c>
      <c r="AS13" s="68">
        <f t="shared" si="5"/>
        <v>0</v>
      </c>
      <c r="AU13" s="63">
        <f t="shared" si="6"/>
        <v>0</v>
      </c>
      <c r="AV13" s="63">
        <f t="shared" si="6"/>
        <v>0</v>
      </c>
      <c r="AW13" s="63">
        <f t="shared" si="6"/>
        <v>0</v>
      </c>
      <c r="AX13" s="63">
        <f t="shared" si="6"/>
        <v>0</v>
      </c>
      <c r="AY13" s="63">
        <f t="shared" si="6"/>
        <v>0</v>
      </c>
      <c r="AZ13" s="63">
        <f t="shared" si="6"/>
        <v>0</v>
      </c>
      <c r="BA13" s="63">
        <f t="shared" si="6"/>
        <v>0</v>
      </c>
      <c r="BB13" s="63">
        <f t="shared" si="6"/>
        <v>0</v>
      </c>
      <c r="BC13" s="63">
        <f t="shared" si="6"/>
        <v>0</v>
      </c>
      <c r="BD13" s="65">
        <f t="shared" si="7"/>
        <v>0</v>
      </c>
      <c r="BF13" s="68">
        <f t="shared" si="8"/>
        <v>0</v>
      </c>
      <c r="BH13" s="63">
        <f t="shared" si="9"/>
        <v>0</v>
      </c>
      <c r="BI13" s="63">
        <f t="shared" si="9"/>
        <v>0</v>
      </c>
      <c r="BJ13" s="63">
        <f t="shared" si="9"/>
        <v>0</v>
      </c>
      <c r="BK13" s="63">
        <f t="shared" si="9"/>
        <v>0</v>
      </c>
      <c r="BL13" s="63">
        <f t="shared" si="9"/>
        <v>0</v>
      </c>
      <c r="BM13" s="63">
        <f t="shared" si="9"/>
        <v>0</v>
      </c>
      <c r="BN13" s="63">
        <f t="shared" si="9"/>
        <v>0</v>
      </c>
      <c r="BO13" s="63">
        <f t="shared" si="9"/>
        <v>0</v>
      </c>
      <c r="BP13" s="63">
        <f t="shared" si="9"/>
        <v>0</v>
      </c>
      <c r="BQ13" s="65">
        <f t="shared" si="10"/>
        <v>0</v>
      </c>
      <c r="BS13" s="68">
        <f t="shared" si="11"/>
        <v>0</v>
      </c>
      <c r="BV13" s="93">
        <f t="shared" si="12"/>
        <v>0</v>
      </c>
      <c r="BW13" s="93">
        <f t="shared" si="12"/>
        <v>0</v>
      </c>
      <c r="BX13" s="93">
        <f t="shared" si="12"/>
        <v>0</v>
      </c>
      <c r="BY13" s="93">
        <f t="shared" si="12"/>
        <v>0</v>
      </c>
      <c r="BZ13" s="93">
        <f t="shared" si="12"/>
        <v>0</v>
      </c>
      <c r="CA13" s="93">
        <f t="shared" si="12"/>
        <v>0</v>
      </c>
      <c r="CB13" s="93">
        <f t="shared" si="12"/>
        <v>0</v>
      </c>
      <c r="CC13" s="93">
        <f t="shared" si="12"/>
        <v>0</v>
      </c>
      <c r="CD13" s="93">
        <f t="shared" si="12"/>
        <v>0</v>
      </c>
      <c r="CE13" s="94">
        <f t="shared" si="13"/>
        <v>0</v>
      </c>
      <c r="CF13" s="95"/>
      <c r="CG13" s="96">
        <f t="shared" si="14"/>
        <v>0</v>
      </c>
      <c r="CJ13" s="63">
        <f t="shared" si="15"/>
        <v>0</v>
      </c>
      <c r="CK13" s="63">
        <f t="shared" si="16"/>
        <v>0</v>
      </c>
      <c r="CL13" s="63">
        <f t="shared" si="16"/>
        <v>0</v>
      </c>
      <c r="CM13" s="63">
        <f t="shared" si="16"/>
        <v>0</v>
      </c>
      <c r="CN13" s="63">
        <f t="shared" si="16"/>
        <v>0</v>
      </c>
      <c r="CO13" s="63">
        <f t="shared" si="16"/>
        <v>0</v>
      </c>
      <c r="CP13" s="63">
        <f t="shared" si="16"/>
        <v>0</v>
      </c>
      <c r="CQ13" s="63">
        <f t="shared" si="16"/>
        <v>0</v>
      </c>
      <c r="CR13" s="63">
        <f t="shared" si="16"/>
        <v>0</v>
      </c>
      <c r="CS13" s="65">
        <f t="shared" si="17"/>
        <v>0</v>
      </c>
      <c r="CU13" s="68">
        <f t="shared" si="18"/>
        <v>0</v>
      </c>
      <c r="CW13" s="63">
        <f t="shared" si="19"/>
        <v>0</v>
      </c>
      <c r="CX13" s="63">
        <f t="shared" si="20"/>
        <v>0</v>
      </c>
      <c r="CY13" s="63">
        <f t="shared" si="20"/>
        <v>0</v>
      </c>
      <c r="CZ13" s="63">
        <f t="shared" si="20"/>
        <v>0</v>
      </c>
      <c r="DA13" s="63">
        <f t="shared" si="20"/>
        <v>0</v>
      </c>
      <c r="DB13" s="63">
        <f t="shared" si="20"/>
        <v>0</v>
      </c>
      <c r="DC13" s="63">
        <f t="shared" si="20"/>
        <v>0</v>
      </c>
      <c r="DD13" s="63">
        <f t="shared" si="20"/>
        <v>0</v>
      </c>
      <c r="DE13" s="63">
        <f t="shared" si="20"/>
        <v>100000</v>
      </c>
      <c r="DF13" s="63">
        <f t="shared" si="34"/>
        <v>100000</v>
      </c>
      <c r="DH13" s="68">
        <f t="shared" si="21"/>
        <v>100000</v>
      </c>
      <c r="DJ13" s="63">
        <f t="shared" si="22"/>
        <v>0</v>
      </c>
      <c r="DK13" s="63">
        <f t="shared" si="23"/>
        <v>0</v>
      </c>
      <c r="DL13" s="63">
        <f t="shared" si="23"/>
        <v>0</v>
      </c>
      <c r="DM13" s="63">
        <f t="shared" si="23"/>
        <v>0</v>
      </c>
      <c r="DN13" s="63">
        <f t="shared" si="23"/>
        <v>0</v>
      </c>
      <c r="DO13" s="63">
        <f t="shared" si="23"/>
        <v>0</v>
      </c>
      <c r="DP13" s="63">
        <f t="shared" si="23"/>
        <v>0</v>
      </c>
      <c r="DQ13" s="63">
        <f t="shared" si="23"/>
        <v>0</v>
      </c>
      <c r="DR13" s="63">
        <f t="shared" si="23"/>
        <v>0</v>
      </c>
      <c r="DS13" s="65">
        <f t="shared" si="24"/>
        <v>0</v>
      </c>
      <c r="DU13" s="68">
        <f t="shared" si="25"/>
        <v>0</v>
      </c>
      <c r="DW13" s="63">
        <f t="shared" si="26"/>
        <v>0</v>
      </c>
      <c r="DX13" s="63">
        <f t="shared" si="27"/>
        <v>0</v>
      </c>
      <c r="DY13" s="63">
        <f t="shared" si="27"/>
        <v>0</v>
      </c>
      <c r="DZ13" s="63">
        <f t="shared" si="27"/>
        <v>0</v>
      </c>
      <c r="EA13" s="63">
        <f t="shared" si="27"/>
        <v>0</v>
      </c>
      <c r="EB13" s="63">
        <f t="shared" si="27"/>
        <v>0</v>
      </c>
      <c r="EC13" s="63">
        <f t="shared" si="27"/>
        <v>0</v>
      </c>
      <c r="ED13" s="63">
        <f t="shared" si="27"/>
        <v>0</v>
      </c>
      <c r="EE13" s="63">
        <f t="shared" si="27"/>
        <v>0</v>
      </c>
      <c r="EF13" s="63">
        <f t="shared" si="35"/>
        <v>0</v>
      </c>
      <c r="EH13" s="68">
        <f t="shared" si="28"/>
        <v>0</v>
      </c>
      <c r="EK13" s="93">
        <f t="shared" si="29"/>
        <v>0</v>
      </c>
      <c r="EL13" s="93">
        <f t="shared" si="30"/>
        <v>0</v>
      </c>
      <c r="EM13" s="93">
        <f t="shared" si="30"/>
        <v>0</v>
      </c>
      <c r="EN13" s="93">
        <f t="shared" si="30"/>
        <v>0</v>
      </c>
      <c r="EO13" s="93">
        <f t="shared" si="30"/>
        <v>0</v>
      </c>
      <c r="EP13" s="93">
        <f t="shared" si="30"/>
        <v>0</v>
      </c>
      <c r="EQ13" s="93">
        <f t="shared" si="30"/>
        <v>0</v>
      </c>
      <c r="ER13" s="93">
        <f t="shared" si="30"/>
        <v>0</v>
      </c>
      <c r="ES13" s="93">
        <f t="shared" si="30"/>
        <v>0</v>
      </c>
      <c r="ET13" s="94">
        <f t="shared" si="31"/>
        <v>0</v>
      </c>
      <c r="EU13" s="95"/>
      <c r="EV13" s="96">
        <f t="shared" si="32"/>
        <v>0</v>
      </c>
    </row>
    <row r="14" spans="1:173" s="19" customFormat="1" ht="45" x14ac:dyDescent="0.25">
      <c r="A14" s="18" t="s">
        <v>203</v>
      </c>
      <c r="B14" s="21" t="s">
        <v>26</v>
      </c>
      <c r="C14" s="21" t="s">
        <v>291</v>
      </c>
      <c r="D14" s="22" t="s">
        <v>308</v>
      </c>
      <c r="E14" s="22"/>
      <c r="F14" s="10"/>
      <c r="G14" s="10">
        <v>1152079</v>
      </c>
      <c r="H14" s="10">
        <v>620008</v>
      </c>
      <c r="I14" s="10">
        <f t="shared" si="33"/>
        <v>1772087</v>
      </c>
      <c r="J14" s="24"/>
      <c r="L14" s="40" t="s">
        <v>42</v>
      </c>
      <c r="M14" s="24" t="s">
        <v>42</v>
      </c>
      <c r="N14" s="24" t="s">
        <v>42</v>
      </c>
      <c r="O14" s="24" t="s">
        <v>42</v>
      </c>
      <c r="P14" s="24"/>
      <c r="R14" s="69" t="s">
        <v>282</v>
      </c>
      <c r="S14" s="51"/>
      <c r="U14" s="63">
        <f t="shared" si="1"/>
        <v>0</v>
      </c>
      <c r="V14" s="63">
        <f t="shared" si="1"/>
        <v>0</v>
      </c>
      <c r="W14" s="63">
        <f t="shared" si="1"/>
        <v>0</v>
      </c>
      <c r="X14" s="63">
        <f t="shared" si="1"/>
        <v>0</v>
      </c>
      <c r="Y14" s="63">
        <f t="shared" si="1"/>
        <v>0</v>
      </c>
      <c r="Z14" s="63">
        <f t="shared" si="1"/>
        <v>0</v>
      </c>
      <c r="AA14" s="63">
        <f t="shared" si="1"/>
        <v>0</v>
      </c>
      <c r="AB14" s="63">
        <f t="shared" si="1"/>
        <v>0</v>
      </c>
      <c r="AC14" s="63">
        <f t="shared" si="1"/>
        <v>0</v>
      </c>
      <c r="AD14" s="65">
        <f t="shared" si="2"/>
        <v>0</v>
      </c>
      <c r="AF14" s="68">
        <f t="shared" si="0"/>
        <v>-1152079</v>
      </c>
      <c r="AH14" s="63">
        <f t="shared" si="3"/>
        <v>0</v>
      </c>
      <c r="AI14" s="63">
        <f t="shared" si="3"/>
        <v>0</v>
      </c>
      <c r="AJ14" s="63">
        <f t="shared" si="3"/>
        <v>0</v>
      </c>
      <c r="AK14" s="63">
        <f t="shared" si="3"/>
        <v>0</v>
      </c>
      <c r="AL14" s="63">
        <f t="shared" si="3"/>
        <v>0</v>
      </c>
      <c r="AM14" s="63">
        <f t="shared" si="3"/>
        <v>0</v>
      </c>
      <c r="AN14" s="63">
        <f t="shared" si="3"/>
        <v>0</v>
      </c>
      <c r="AO14" s="63">
        <f t="shared" si="3"/>
        <v>0</v>
      </c>
      <c r="AP14" s="63">
        <f t="shared" si="3"/>
        <v>0</v>
      </c>
      <c r="AQ14" s="65">
        <f t="shared" si="4"/>
        <v>0</v>
      </c>
      <c r="AS14" s="68">
        <f t="shared" si="5"/>
        <v>0</v>
      </c>
      <c r="AU14" s="63">
        <f t="shared" si="6"/>
        <v>0</v>
      </c>
      <c r="AV14" s="63">
        <f t="shared" si="6"/>
        <v>0</v>
      </c>
      <c r="AW14" s="63">
        <f t="shared" si="6"/>
        <v>0</v>
      </c>
      <c r="AX14" s="63">
        <f t="shared" si="6"/>
        <v>0</v>
      </c>
      <c r="AY14" s="63">
        <f t="shared" si="6"/>
        <v>0</v>
      </c>
      <c r="AZ14" s="63">
        <f t="shared" si="6"/>
        <v>0</v>
      </c>
      <c r="BA14" s="63">
        <f t="shared" si="6"/>
        <v>0</v>
      </c>
      <c r="BB14" s="63">
        <f t="shared" si="6"/>
        <v>0</v>
      </c>
      <c r="BC14" s="63">
        <f t="shared" si="6"/>
        <v>0</v>
      </c>
      <c r="BD14" s="65">
        <f t="shared" si="7"/>
        <v>0</v>
      </c>
      <c r="BF14" s="68">
        <f t="shared" si="8"/>
        <v>-620008</v>
      </c>
      <c r="BH14" s="63">
        <f t="shared" si="9"/>
        <v>0</v>
      </c>
      <c r="BI14" s="63">
        <f t="shared" si="9"/>
        <v>0</v>
      </c>
      <c r="BJ14" s="63">
        <f t="shared" si="9"/>
        <v>0</v>
      </c>
      <c r="BK14" s="63">
        <f t="shared" si="9"/>
        <v>0</v>
      </c>
      <c r="BL14" s="63">
        <f t="shared" si="9"/>
        <v>0</v>
      </c>
      <c r="BM14" s="63">
        <f t="shared" si="9"/>
        <v>0</v>
      </c>
      <c r="BN14" s="63">
        <f t="shared" si="9"/>
        <v>0</v>
      </c>
      <c r="BO14" s="63">
        <f t="shared" si="9"/>
        <v>0</v>
      </c>
      <c r="BP14" s="63">
        <f t="shared" si="9"/>
        <v>0</v>
      </c>
      <c r="BQ14" s="65">
        <f t="shared" si="10"/>
        <v>0</v>
      </c>
      <c r="BS14" s="68">
        <f t="shared" si="11"/>
        <v>0</v>
      </c>
      <c r="BV14" s="93">
        <f t="shared" si="12"/>
        <v>0</v>
      </c>
      <c r="BW14" s="93">
        <f t="shared" si="12"/>
        <v>0</v>
      </c>
      <c r="BX14" s="93">
        <f t="shared" si="12"/>
        <v>0</v>
      </c>
      <c r="BY14" s="93">
        <f t="shared" si="12"/>
        <v>0</v>
      </c>
      <c r="BZ14" s="93">
        <f t="shared" si="12"/>
        <v>0</v>
      </c>
      <c r="CA14" s="93">
        <f t="shared" si="12"/>
        <v>0</v>
      </c>
      <c r="CB14" s="93">
        <f t="shared" si="12"/>
        <v>0</v>
      </c>
      <c r="CC14" s="93">
        <f t="shared" si="12"/>
        <v>0</v>
      </c>
      <c r="CD14" s="93">
        <f t="shared" si="12"/>
        <v>0</v>
      </c>
      <c r="CE14" s="94">
        <f t="shared" si="13"/>
        <v>0</v>
      </c>
      <c r="CF14" s="95"/>
      <c r="CG14" s="96">
        <f t="shared" si="14"/>
        <v>0</v>
      </c>
      <c r="CJ14" s="63">
        <f t="shared" si="15"/>
        <v>1152079</v>
      </c>
      <c r="CK14" s="63">
        <f t="shared" si="16"/>
        <v>0</v>
      </c>
      <c r="CL14" s="63">
        <f t="shared" si="16"/>
        <v>0</v>
      </c>
      <c r="CM14" s="63">
        <f t="shared" si="16"/>
        <v>0</v>
      </c>
      <c r="CN14" s="63">
        <f t="shared" si="16"/>
        <v>0</v>
      </c>
      <c r="CO14" s="63">
        <f t="shared" si="16"/>
        <v>0</v>
      </c>
      <c r="CP14" s="63">
        <f t="shared" si="16"/>
        <v>0</v>
      </c>
      <c r="CQ14" s="63">
        <f t="shared" si="16"/>
        <v>0</v>
      </c>
      <c r="CR14" s="63">
        <f t="shared" si="16"/>
        <v>0</v>
      </c>
      <c r="CS14" s="65">
        <f t="shared" si="17"/>
        <v>1152079</v>
      </c>
      <c r="CU14" s="68">
        <f t="shared" si="18"/>
        <v>1152079</v>
      </c>
      <c r="CW14" s="63">
        <f t="shared" si="19"/>
        <v>0</v>
      </c>
      <c r="CX14" s="63">
        <f t="shared" si="20"/>
        <v>0</v>
      </c>
      <c r="CY14" s="63">
        <f t="shared" si="20"/>
        <v>0</v>
      </c>
      <c r="CZ14" s="63">
        <f t="shared" si="20"/>
        <v>0</v>
      </c>
      <c r="DA14" s="63">
        <f t="shared" si="20"/>
        <v>0</v>
      </c>
      <c r="DB14" s="63">
        <f t="shared" si="20"/>
        <v>0</v>
      </c>
      <c r="DC14" s="63">
        <f t="shared" si="20"/>
        <v>0</v>
      </c>
      <c r="DD14" s="63">
        <f t="shared" si="20"/>
        <v>0</v>
      </c>
      <c r="DE14" s="63">
        <f t="shared" si="20"/>
        <v>0</v>
      </c>
      <c r="DF14" s="63">
        <f t="shared" si="34"/>
        <v>0</v>
      </c>
      <c r="DH14" s="68">
        <f t="shared" si="21"/>
        <v>0</v>
      </c>
      <c r="DJ14" s="63">
        <f t="shared" si="22"/>
        <v>620008</v>
      </c>
      <c r="DK14" s="63">
        <f t="shared" si="23"/>
        <v>0</v>
      </c>
      <c r="DL14" s="63">
        <f t="shared" si="23"/>
        <v>0</v>
      </c>
      <c r="DM14" s="63">
        <f t="shared" si="23"/>
        <v>0</v>
      </c>
      <c r="DN14" s="63">
        <f t="shared" si="23"/>
        <v>0</v>
      </c>
      <c r="DO14" s="63">
        <f t="shared" si="23"/>
        <v>0</v>
      </c>
      <c r="DP14" s="63">
        <f t="shared" si="23"/>
        <v>0</v>
      </c>
      <c r="DQ14" s="63">
        <f t="shared" si="23"/>
        <v>0</v>
      </c>
      <c r="DR14" s="63">
        <f t="shared" si="23"/>
        <v>0</v>
      </c>
      <c r="DS14" s="65">
        <f t="shared" si="24"/>
        <v>620008</v>
      </c>
      <c r="DU14" s="68">
        <f t="shared" si="25"/>
        <v>620008</v>
      </c>
      <c r="DW14" s="63">
        <f t="shared" si="26"/>
        <v>0</v>
      </c>
      <c r="DX14" s="63">
        <f t="shared" si="27"/>
        <v>0</v>
      </c>
      <c r="DY14" s="63">
        <f t="shared" si="27"/>
        <v>0</v>
      </c>
      <c r="DZ14" s="63">
        <f t="shared" si="27"/>
        <v>0</v>
      </c>
      <c r="EA14" s="63">
        <f t="shared" si="27"/>
        <v>0</v>
      </c>
      <c r="EB14" s="63">
        <f t="shared" si="27"/>
        <v>0</v>
      </c>
      <c r="EC14" s="63">
        <f t="shared" si="27"/>
        <v>0</v>
      </c>
      <c r="ED14" s="63">
        <f t="shared" si="27"/>
        <v>0</v>
      </c>
      <c r="EE14" s="63">
        <f t="shared" si="27"/>
        <v>0</v>
      </c>
      <c r="EF14" s="63">
        <f t="shared" si="35"/>
        <v>0</v>
      </c>
      <c r="EH14" s="68">
        <f t="shared" si="28"/>
        <v>0</v>
      </c>
      <c r="EK14" s="93">
        <f t="shared" si="29"/>
        <v>0</v>
      </c>
      <c r="EL14" s="93">
        <f t="shared" si="30"/>
        <v>0</v>
      </c>
      <c r="EM14" s="93">
        <f t="shared" si="30"/>
        <v>0</v>
      </c>
      <c r="EN14" s="93">
        <f t="shared" si="30"/>
        <v>0</v>
      </c>
      <c r="EO14" s="93">
        <f t="shared" si="30"/>
        <v>0</v>
      </c>
      <c r="EP14" s="93">
        <f t="shared" si="30"/>
        <v>0</v>
      </c>
      <c r="EQ14" s="93">
        <f t="shared" si="30"/>
        <v>0</v>
      </c>
      <c r="ER14" s="93">
        <f t="shared" si="30"/>
        <v>0</v>
      </c>
      <c r="ES14" s="93">
        <f t="shared" si="30"/>
        <v>0</v>
      </c>
      <c r="ET14" s="94">
        <f t="shared" si="31"/>
        <v>0</v>
      </c>
      <c r="EU14" s="95"/>
      <c r="EV14" s="96">
        <f t="shared" si="32"/>
        <v>0</v>
      </c>
    </row>
    <row r="15" spans="1:173" s="19" customFormat="1" ht="45" x14ac:dyDescent="0.25">
      <c r="A15" s="18" t="s">
        <v>204</v>
      </c>
      <c r="B15" s="21" t="s">
        <v>71</v>
      </c>
      <c r="C15" s="21" t="s">
        <v>291</v>
      </c>
      <c r="D15" s="22" t="s">
        <v>300</v>
      </c>
      <c r="E15" s="22"/>
      <c r="F15" s="10"/>
      <c r="G15" s="10">
        <v>230339</v>
      </c>
      <c r="H15" s="10">
        <v>401274</v>
      </c>
      <c r="I15" s="10">
        <f t="shared" si="33"/>
        <v>631613</v>
      </c>
      <c r="J15" s="24"/>
      <c r="L15" s="40">
        <v>42228</v>
      </c>
      <c r="M15" s="24" t="s">
        <v>42</v>
      </c>
      <c r="N15" s="24" t="s">
        <v>42</v>
      </c>
      <c r="O15" s="24" t="s">
        <v>42</v>
      </c>
      <c r="P15" s="24"/>
      <c r="R15" s="69" t="s">
        <v>281</v>
      </c>
      <c r="S15" s="51"/>
      <c r="U15" s="63">
        <f t="shared" si="1"/>
        <v>230339</v>
      </c>
      <c r="V15" s="63">
        <f t="shared" si="1"/>
        <v>0</v>
      </c>
      <c r="W15" s="63">
        <f t="shared" si="1"/>
        <v>0</v>
      </c>
      <c r="X15" s="63">
        <f t="shared" si="1"/>
        <v>0</v>
      </c>
      <c r="Y15" s="63">
        <f t="shared" si="1"/>
        <v>0</v>
      </c>
      <c r="Z15" s="63">
        <f t="shared" si="1"/>
        <v>0</v>
      </c>
      <c r="AA15" s="63">
        <f t="shared" si="1"/>
        <v>0</v>
      </c>
      <c r="AB15" s="63">
        <f t="shared" si="1"/>
        <v>0</v>
      </c>
      <c r="AC15" s="63">
        <f t="shared" si="1"/>
        <v>0</v>
      </c>
      <c r="AD15" s="65">
        <f t="shared" si="2"/>
        <v>230339</v>
      </c>
      <c r="AF15" s="68">
        <f t="shared" si="0"/>
        <v>0</v>
      </c>
      <c r="AH15" s="63">
        <f t="shared" si="3"/>
        <v>0</v>
      </c>
      <c r="AI15" s="63">
        <f t="shared" si="3"/>
        <v>0</v>
      </c>
      <c r="AJ15" s="63">
        <f t="shared" si="3"/>
        <v>0</v>
      </c>
      <c r="AK15" s="63">
        <f t="shared" si="3"/>
        <v>0</v>
      </c>
      <c r="AL15" s="63">
        <f t="shared" si="3"/>
        <v>0</v>
      </c>
      <c r="AM15" s="63">
        <f t="shared" si="3"/>
        <v>0</v>
      </c>
      <c r="AN15" s="63">
        <f t="shared" si="3"/>
        <v>0</v>
      </c>
      <c r="AO15" s="63">
        <f t="shared" si="3"/>
        <v>0</v>
      </c>
      <c r="AP15" s="63">
        <f t="shared" si="3"/>
        <v>0</v>
      </c>
      <c r="AQ15" s="65">
        <f t="shared" si="4"/>
        <v>0</v>
      </c>
      <c r="AS15" s="68">
        <f t="shared" si="5"/>
        <v>0</v>
      </c>
      <c r="AU15" s="63">
        <f t="shared" si="6"/>
        <v>401274</v>
      </c>
      <c r="AV15" s="63">
        <f t="shared" si="6"/>
        <v>0</v>
      </c>
      <c r="AW15" s="63">
        <f t="shared" si="6"/>
        <v>0</v>
      </c>
      <c r="AX15" s="63">
        <f t="shared" si="6"/>
        <v>0</v>
      </c>
      <c r="AY15" s="63">
        <f t="shared" si="6"/>
        <v>0</v>
      </c>
      <c r="AZ15" s="63">
        <f t="shared" si="6"/>
        <v>0</v>
      </c>
      <c r="BA15" s="63">
        <f t="shared" si="6"/>
        <v>0</v>
      </c>
      <c r="BB15" s="63">
        <f t="shared" si="6"/>
        <v>0</v>
      </c>
      <c r="BC15" s="63">
        <f t="shared" si="6"/>
        <v>0</v>
      </c>
      <c r="BD15" s="65">
        <f t="shared" si="7"/>
        <v>401274</v>
      </c>
      <c r="BF15" s="68">
        <f t="shared" si="8"/>
        <v>0</v>
      </c>
      <c r="BH15" s="63">
        <f t="shared" si="9"/>
        <v>0</v>
      </c>
      <c r="BI15" s="63">
        <f t="shared" si="9"/>
        <v>0</v>
      </c>
      <c r="BJ15" s="63">
        <f t="shared" si="9"/>
        <v>0</v>
      </c>
      <c r="BK15" s="63">
        <f t="shared" si="9"/>
        <v>0</v>
      </c>
      <c r="BL15" s="63">
        <f t="shared" si="9"/>
        <v>0</v>
      </c>
      <c r="BM15" s="63">
        <f t="shared" si="9"/>
        <v>0</v>
      </c>
      <c r="BN15" s="63">
        <f t="shared" si="9"/>
        <v>0</v>
      </c>
      <c r="BO15" s="63">
        <f t="shared" si="9"/>
        <v>0</v>
      </c>
      <c r="BP15" s="63">
        <f t="shared" si="9"/>
        <v>0</v>
      </c>
      <c r="BQ15" s="65">
        <f t="shared" si="10"/>
        <v>0</v>
      </c>
      <c r="BS15" s="68">
        <f t="shared" si="11"/>
        <v>0</v>
      </c>
      <c r="BV15" s="93">
        <f t="shared" si="12"/>
        <v>0</v>
      </c>
      <c r="BW15" s="93">
        <f t="shared" si="12"/>
        <v>0</v>
      </c>
      <c r="BX15" s="93">
        <f t="shared" si="12"/>
        <v>0</v>
      </c>
      <c r="BY15" s="93">
        <f t="shared" si="12"/>
        <v>0</v>
      </c>
      <c r="BZ15" s="93">
        <f t="shared" si="12"/>
        <v>0</v>
      </c>
      <c r="CA15" s="93">
        <f t="shared" si="12"/>
        <v>0</v>
      </c>
      <c r="CB15" s="93">
        <f t="shared" si="12"/>
        <v>0</v>
      </c>
      <c r="CC15" s="93">
        <f t="shared" si="12"/>
        <v>0</v>
      </c>
      <c r="CD15" s="93">
        <f t="shared" si="12"/>
        <v>0</v>
      </c>
      <c r="CE15" s="94">
        <f t="shared" si="13"/>
        <v>0</v>
      </c>
      <c r="CF15" s="95"/>
      <c r="CG15" s="96">
        <f t="shared" si="14"/>
        <v>0</v>
      </c>
      <c r="CJ15" s="63">
        <f t="shared" si="15"/>
        <v>230339</v>
      </c>
      <c r="CK15" s="63">
        <f t="shared" si="16"/>
        <v>0</v>
      </c>
      <c r="CL15" s="63">
        <f t="shared" si="16"/>
        <v>0</v>
      </c>
      <c r="CM15" s="63">
        <f t="shared" si="16"/>
        <v>0</v>
      </c>
      <c r="CN15" s="63">
        <f t="shared" si="16"/>
        <v>0</v>
      </c>
      <c r="CO15" s="63">
        <f t="shared" si="16"/>
        <v>0</v>
      </c>
      <c r="CP15" s="63">
        <f t="shared" si="16"/>
        <v>0</v>
      </c>
      <c r="CQ15" s="63">
        <f t="shared" si="16"/>
        <v>0</v>
      </c>
      <c r="CR15" s="63">
        <f t="shared" si="16"/>
        <v>0</v>
      </c>
      <c r="CS15" s="65">
        <f t="shared" si="17"/>
        <v>230339</v>
      </c>
      <c r="CU15" s="68">
        <f t="shared" si="18"/>
        <v>230339</v>
      </c>
      <c r="CW15" s="63">
        <f t="shared" si="19"/>
        <v>0</v>
      </c>
      <c r="CX15" s="63">
        <f t="shared" si="20"/>
        <v>0</v>
      </c>
      <c r="CY15" s="63">
        <f t="shared" si="20"/>
        <v>0</v>
      </c>
      <c r="CZ15" s="63">
        <f t="shared" si="20"/>
        <v>0</v>
      </c>
      <c r="DA15" s="63">
        <f t="shared" si="20"/>
        <v>0</v>
      </c>
      <c r="DB15" s="63">
        <f t="shared" si="20"/>
        <v>0</v>
      </c>
      <c r="DC15" s="63">
        <f t="shared" si="20"/>
        <v>0</v>
      </c>
      <c r="DD15" s="63">
        <f t="shared" si="20"/>
        <v>0</v>
      </c>
      <c r="DE15" s="63">
        <f t="shared" si="20"/>
        <v>0</v>
      </c>
      <c r="DF15" s="63">
        <f t="shared" si="34"/>
        <v>0</v>
      </c>
      <c r="DH15" s="68">
        <f t="shared" si="21"/>
        <v>0</v>
      </c>
      <c r="DJ15" s="63">
        <f t="shared" si="22"/>
        <v>401274</v>
      </c>
      <c r="DK15" s="63">
        <f t="shared" si="23"/>
        <v>0</v>
      </c>
      <c r="DL15" s="63">
        <f t="shared" si="23"/>
        <v>0</v>
      </c>
      <c r="DM15" s="63">
        <f t="shared" si="23"/>
        <v>0</v>
      </c>
      <c r="DN15" s="63">
        <f t="shared" si="23"/>
        <v>0</v>
      </c>
      <c r="DO15" s="63">
        <f t="shared" si="23"/>
        <v>0</v>
      </c>
      <c r="DP15" s="63">
        <f t="shared" si="23"/>
        <v>0</v>
      </c>
      <c r="DQ15" s="63">
        <f t="shared" si="23"/>
        <v>0</v>
      </c>
      <c r="DR15" s="63">
        <f t="shared" si="23"/>
        <v>0</v>
      </c>
      <c r="DS15" s="65">
        <f t="shared" si="24"/>
        <v>401274</v>
      </c>
      <c r="DU15" s="68">
        <f t="shared" si="25"/>
        <v>401274</v>
      </c>
      <c r="DW15" s="63">
        <f t="shared" si="26"/>
        <v>0</v>
      </c>
      <c r="DX15" s="63">
        <f t="shared" si="27"/>
        <v>0</v>
      </c>
      <c r="DY15" s="63">
        <f t="shared" si="27"/>
        <v>0</v>
      </c>
      <c r="DZ15" s="63">
        <f t="shared" si="27"/>
        <v>0</v>
      </c>
      <c r="EA15" s="63">
        <f t="shared" si="27"/>
        <v>0</v>
      </c>
      <c r="EB15" s="63">
        <f t="shared" si="27"/>
        <v>0</v>
      </c>
      <c r="EC15" s="63">
        <f t="shared" si="27"/>
        <v>0</v>
      </c>
      <c r="ED15" s="63">
        <f t="shared" si="27"/>
        <v>0</v>
      </c>
      <c r="EE15" s="63">
        <f t="shared" si="27"/>
        <v>0</v>
      </c>
      <c r="EF15" s="63">
        <f t="shared" si="35"/>
        <v>0</v>
      </c>
      <c r="EH15" s="68">
        <f t="shared" si="28"/>
        <v>0</v>
      </c>
      <c r="EK15" s="93">
        <f t="shared" si="29"/>
        <v>0</v>
      </c>
      <c r="EL15" s="93">
        <f t="shared" si="30"/>
        <v>0</v>
      </c>
      <c r="EM15" s="93">
        <f t="shared" si="30"/>
        <v>0</v>
      </c>
      <c r="EN15" s="93">
        <f t="shared" si="30"/>
        <v>0</v>
      </c>
      <c r="EO15" s="93">
        <f t="shared" si="30"/>
        <v>0</v>
      </c>
      <c r="EP15" s="93">
        <f t="shared" si="30"/>
        <v>0</v>
      </c>
      <c r="EQ15" s="93">
        <f t="shared" si="30"/>
        <v>0</v>
      </c>
      <c r="ER15" s="93">
        <f t="shared" si="30"/>
        <v>0</v>
      </c>
      <c r="ES15" s="93">
        <f t="shared" si="30"/>
        <v>0</v>
      </c>
      <c r="ET15" s="94">
        <f t="shared" si="31"/>
        <v>0</v>
      </c>
      <c r="EU15" s="95"/>
      <c r="EV15" s="96">
        <f t="shared" si="32"/>
        <v>0</v>
      </c>
    </row>
    <row r="16" spans="1:173" s="19" customFormat="1" ht="45" x14ac:dyDescent="0.25">
      <c r="A16" s="18" t="s">
        <v>205</v>
      </c>
      <c r="B16" s="21" t="s">
        <v>71</v>
      </c>
      <c r="C16" s="21" t="s">
        <v>291</v>
      </c>
      <c r="D16" s="22" t="s">
        <v>309</v>
      </c>
      <c r="E16" s="22"/>
      <c r="F16" s="10"/>
      <c r="G16" s="10">
        <v>382115</v>
      </c>
      <c r="H16" s="10">
        <v>573168</v>
      </c>
      <c r="I16" s="10">
        <f t="shared" si="33"/>
        <v>955283</v>
      </c>
      <c r="J16" s="24"/>
      <c r="L16" s="40">
        <v>42228</v>
      </c>
      <c r="M16" s="24" t="s">
        <v>42</v>
      </c>
      <c r="N16" s="24" t="s">
        <v>42</v>
      </c>
      <c r="O16" s="24" t="s">
        <v>42</v>
      </c>
      <c r="P16" s="24"/>
      <c r="R16" s="69" t="s">
        <v>282</v>
      </c>
      <c r="S16" s="51"/>
      <c r="U16" s="63">
        <f t="shared" si="1"/>
        <v>0</v>
      </c>
      <c r="V16" s="63">
        <f t="shared" si="1"/>
        <v>0</v>
      </c>
      <c r="W16" s="63">
        <f t="shared" si="1"/>
        <v>0</v>
      </c>
      <c r="X16" s="63">
        <f t="shared" si="1"/>
        <v>0</v>
      </c>
      <c r="Y16" s="63">
        <f t="shared" si="1"/>
        <v>0</v>
      </c>
      <c r="Z16" s="63">
        <f t="shared" si="1"/>
        <v>0</v>
      </c>
      <c r="AA16" s="63">
        <f t="shared" si="1"/>
        <v>0</v>
      </c>
      <c r="AB16" s="63">
        <f t="shared" si="1"/>
        <v>0</v>
      </c>
      <c r="AC16" s="63">
        <f t="shared" si="1"/>
        <v>0</v>
      </c>
      <c r="AD16" s="65">
        <f t="shared" si="2"/>
        <v>0</v>
      </c>
      <c r="AF16" s="68">
        <f t="shared" si="0"/>
        <v>-382115</v>
      </c>
      <c r="AH16" s="63">
        <f t="shared" si="3"/>
        <v>0</v>
      </c>
      <c r="AI16" s="63">
        <f t="shared" si="3"/>
        <v>0</v>
      </c>
      <c r="AJ16" s="63">
        <f t="shared" si="3"/>
        <v>0</v>
      </c>
      <c r="AK16" s="63">
        <f t="shared" si="3"/>
        <v>0</v>
      </c>
      <c r="AL16" s="63">
        <f t="shared" si="3"/>
        <v>0</v>
      </c>
      <c r="AM16" s="63">
        <f t="shared" si="3"/>
        <v>0</v>
      </c>
      <c r="AN16" s="63">
        <f t="shared" si="3"/>
        <v>0</v>
      </c>
      <c r="AO16" s="63">
        <f t="shared" si="3"/>
        <v>0</v>
      </c>
      <c r="AP16" s="63">
        <f t="shared" si="3"/>
        <v>0</v>
      </c>
      <c r="AQ16" s="65">
        <f t="shared" si="4"/>
        <v>0</v>
      </c>
      <c r="AS16" s="68">
        <f t="shared" si="5"/>
        <v>0</v>
      </c>
      <c r="AU16" s="63">
        <f t="shared" si="6"/>
        <v>0</v>
      </c>
      <c r="AV16" s="63">
        <f t="shared" si="6"/>
        <v>0</v>
      </c>
      <c r="AW16" s="63">
        <f t="shared" si="6"/>
        <v>0</v>
      </c>
      <c r="AX16" s="63">
        <f t="shared" si="6"/>
        <v>0</v>
      </c>
      <c r="AY16" s="63">
        <f t="shared" si="6"/>
        <v>0</v>
      </c>
      <c r="AZ16" s="63">
        <f t="shared" si="6"/>
        <v>0</v>
      </c>
      <c r="BA16" s="63">
        <f t="shared" si="6"/>
        <v>0</v>
      </c>
      <c r="BB16" s="63">
        <f t="shared" si="6"/>
        <v>0</v>
      </c>
      <c r="BC16" s="63">
        <f t="shared" si="6"/>
        <v>0</v>
      </c>
      <c r="BD16" s="65">
        <f t="shared" si="7"/>
        <v>0</v>
      </c>
      <c r="BF16" s="68">
        <f t="shared" si="8"/>
        <v>-573168</v>
      </c>
      <c r="BH16" s="63">
        <f t="shared" si="9"/>
        <v>0</v>
      </c>
      <c r="BI16" s="63">
        <f t="shared" si="9"/>
        <v>0</v>
      </c>
      <c r="BJ16" s="63">
        <f t="shared" si="9"/>
        <v>0</v>
      </c>
      <c r="BK16" s="63">
        <f t="shared" si="9"/>
        <v>0</v>
      </c>
      <c r="BL16" s="63">
        <f t="shared" si="9"/>
        <v>0</v>
      </c>
      <c r="BM16" s="63">
        <f t="shared" si="9"/>
        <v>0</v>
      </c>
      <c r="BN16" s="63">
        <f t="shared" si="9"/>
        <v>0</v>
      </c>
      <c r="BO16" s="63">
        <f t="shared" si="9"/>
        <v>0</v>
      </c>
      <c r="BP16" s="63">
        <f t="shared" si="9"/>
        <v>0</v>
      </c>
      <c r="BQ16" s="65">
        <f t="shared" si="10"/>
        <v>0</v>
      </c>
      <c r="BS16" s="68">
        <f t="shared" si="11"/>
        <v>0</v>
      </c>
      <c r="BV16" s="93">
        <f t="shared" si="12"/>
        <v>0</v>
      </c>
      <c r="BW16" s="93">
        <f t="shared" si="12"/>
        <v>0</v>
      </c>
      <c r="BX16" s="93">
        <f t="shared" si="12"/>
        <v>0</v>
      </c>
      <c r="BY16" s="93">
        <f t="shared" si="12"/>
        <v>0</v>
      </c>
      <c r="BZ16" s="93">
        <f t="shared" si="12"/>
        <v>0</v>
      </c>
      <c r="CA16" s="93">
        <f t="shared" si="12"/>
        <v>0</v>
      </c>
      <c r="CB16" s="93">
        <f t="shared" si="12"/>
        <v>0</v>
      </c>
      <c r="CC16" s="93">
        <f t="shared" si="12"/>
        <v>0</v>
      </c>
      <c r="CD16" s="93">
        <f t="shared" si="12"/>
        <v>0</v>
      </c>
      <c r="CE16" s="94">
        <f t="shared" si="13"/>
        <v>0</v>
      </c>
      <c r="CF16" s="95"/>
      <c r="CG16" s="96">
        <f t="shared" si="14"/>
        <v>0</v>
      </c>
      <c r="CJ16" s="63">
        <f t="shared" si="15"/>
        <v>382115</v>
      </c>
      <c r="CK16" s="63">
        <f t="shared" si="16"/>
        <v>0</v>
      </c>
      <c r="CL16" s="63">
        <f t="shared" si="16"/>
        <v>0</v>
      </c>
      <c r="CM16" s="63">
        <f t="shared" si="16"/>
        <v>0</v>
      </c>
      <c r="CN16" s="63">
        <f t="shared" si="16"/>
        <v>0</v>
      </c>
      <c r="CO16" s="63">
        <f t="shared" si="16"/>
        <v>0</v>
      </c>
      <c r="CP16" s="63">
        <f t="shared" si="16"/>
        <v>0</v>
      </c>
      <c r="CQ16" s="63">
        <f t="shared" si="16"/>
        <v>0</v>
      </c>
      <c r="CR16" s="63">
        <f t="shared" si="16"/>
        <v>0</v>
      </c>
      <c r="CS16" s="65">
        <f t="shared" si="17"/>
        <v>382115</v>
      </c>
      <c r="CU16" s="68">
        <f t="shared" si="18"/>
        <v>382115</v>
      </c>
      <c r="CW16" s="63">
        <f t="shared" si="19"/>
        <v>0</v>
      </c>
      <c r="CX16" s="63">
        <f t="shared" si="20"/>
        <v>0</v>
      </c>
      <c r="CY16" s="63">
        <f t="shared" si="20"/>
        <v>0</v>
      </c>
      <c r="CZ16" s="63">
        <f t="shared" si="20"/>
        <v>0</v>
      </c>
      <c r="DA16" s="63">
        <f t="shared" si="20"/>
        <v>0</v>
      </c>
      <c r="DB16" s="63">
        <f t="shared" si="20"/>
        <v>0</v>
      </c>
      <c r="DC16" s="63">
        <f t="shared" si="20"/>
        <v>0</v>
      </c>
      <c r="DD16" s="63">
        <f t="shared" si="20"/>
        <v>0</v>
      </c>
      <c r="DE16" s="63">
        <f t="shared" si="20"/>
        <v>0</v>
      </c>
      <c r="DF16" s="63">
        <f t="shared" si="34"/>
        <v>0</v>
      </c>
      <c r="DH16" s="68">
        <f t="shared" si="21"/>
        <v>0</v>
      </c>
      <c r="DJ16" s="63">
        <f t="shared" si="22"/>
        <v>573168</v>
      </c>
      <c r="DK16" s="63">
        <f t="shared" si="23"/>
        <v>0</v>
      </c>
      <c r="DL16" s="63">
        <f t="shared" si="23"/>
        <v>0</v>
      </c>
      <c r="DM16" s="63">
        <f t="shared" si="23"/>
        <v>0</v>
      </c>
      <c r="DN16" s="63">
        <f t="shared" si="23"/>
        <v>0</v>
      </c>
      <c r="DO16" s="63">
        <f t="shared" si="23"/>
        <v>0</v>
      </c>
      <c r="DP16" s="63">
        <f t="shared" si="23"/>
        <v>0</v>
      </c>
      <c r="DQ16" s="63">
        <f t="shared" si="23"/>
        <v>0</v>
      </c>
      <c r="DR16" s="63">
        <f t="shared" si="23"/>
        <v>0</v>
      </c>
      <c r="DS16" s="65">
        <f t="shared" si="24"/>
        <v>573168</v>
      </c>
      <c r="DU16" s="68">
        <f t="shared" si="25"/>
        <v>573168</v>
      </c>
      <c r="DW16" s="63">
        <f t="shared" si="26"/>
        <v>0</v>
      </c>
      <c r="DX16" s="63">
        <f t="shared" si="27"/>
        <v>0</v>
      </c>
      <c r="DY16" s="63">
        <f t="shared" si="27"/>
        <v>0</v>
      </c>
      <c r="DZ16" s="63">
        <f t="shared" si="27"/>
        <v>0</v>
      </c>
      <c r="EA16" s="63">
        <f t="shared" si="27"/>
        <v>0</v>
      </c>
      <c r="EB16" s="63">
        <f t="shared" si="27"/>
        <v>0</v>
      </c>
      <c r="EC16" s="63">
        <f t="shared" si="27"/>
        <v>0</v>
      </c>
      <c r="ED16" s="63">
        <f t="shared" si="27"/>
        <v>0</v>
      </c>
      <c r="EE16" s="63">
        <f t="shared" si="27"/>
        <v>0</v>
      </c>
      <c r="EF16" s="63">
        <f t="shared" si="35"/>
        <v>0</v>
      </c>
      <c r="EH16" s="68">
        <f t="shared" si="28"/>
        <v>0</v>
      </c>
      <c r="EK16" s="93">
        <f t="shared" si="29"/>
        <v>0</v>
      </c>
      <c r="EL16" s="93">
        <f t="shared" si="30"/>
        <v>0</v>
      </c>
      <c r="EM16" s="93">
        <f t="shared" si="30"/>
        <v>0</v>
      </c>
      <c r="EN16" s="93">
        <f t="shared" si="30"/>
        <v>0</v>
      </c>
      <c r="EO16" s="93">
        <f t="shared" si="30"/>
        <v>0</v>
      </c>
      <c r="EP16" s="93">
        <f t="shared" si="30"/>
        <v>0</v>
      </c>
      <c r="EQ16" s="93">
        <f t="shared" si="30"/>
        <v>0</v>
      </c>
      <c r="ER16" s="93">
        <f t="shared" si="30"/>
        <v>0</v>
      </c>
      <c r="ES16" s="93">
        <f t="shared" si="30"/>
        <v>0</v>
      </c>
      <c r="ET16" s="94">
        <f t="shared" si="31"/>
        <v>0</v>
      </c>
      <c r="EU16" s="95"/>
      <c r="EV16" s="96">
        <f t="shared" si="32"/>
        <v>0</v>
      </c>
    </row>
    <row r="17" spans="1:152" s="19" customFormat="1" ht="15" x14ac:dyDescent="0.25">
      <c r="A17" s="18" t="s">
        <v>137</v>
      </c>
      <c r="B17" s="21"/>
      <c r="C17" s="21"/>
      <c r="D17" s="22"/>
      <c r="E17" s="22"/>
      <c r="F17" s="10"/>
      <c r="G17" s="10"/>
      <c r="H17" s="10"/>
      <c r="I17" s="10"/>
      <c r="J17" s="24"/>
      <c r="L17" s="40"/>
      <c r="M17" s="24"/>
      <c r="N17" s="24"/>
      <c r="O17" s="24"/>
      <c r="P17" s="24"/>
      <c r="R17" s="69" t="s">
        <v>282</v>
      </c>
      <c r="S17" s="51"/>
      <c r="U17" s="63">
        <f t="shared" si="1"/>
        <v>0</v>
      </c>
      <c r="V17" s="63">
        <f t="shared" si="1"/>
        <v>0</v>
      </c>
      <c r="W17" s="63">
        <f t="shared" si="1"/>
        <v>0</v>
      </c>
      <c r="X17" s="63">
        <f t="shared" si="1"/>
        <v>0</v>
      </c>
      <c r="Y17" s="63">
        <f t="shared" si="1"/>
        <v>0</v>
      </c>
      <c r="Z17" s="63">
        <f t="shared" si="1"/>
        <v>0</v>
      </c>
      <c r="AA17" s="63">
        <f t="shared" si="1"/>
        <v>0</v>
      </c>
      <c r="AB17" s="63">
        <f t="shared" si="1"/>
        <v>0</v>
      </c>
      <c r="AC17" s="63">
        <f t="shared" si="1"/>
        <v>0</v>
      </c>
      <c r="AD17" s="65">
        <f t="shared" si="2"/>
        <v>0</v>
      </c>
      <c r="AF17" s="68">
        <f t="shared" si="0"/>
        <v>0</v>
      </c>
      <c r="AH17" s="63">
        <f t="shared" si="3"/>
        <v>0</v>
      </c>
      <c r="AI17" s="63">
        <f t="shared" si="3"/>
        <v>0</v>
      </c>
      <c r="AJ17" s="63">
        <f t="shared" si="3"/>
        <v>0</v>
      </c>
      <c r="AK17" s="63">
        <f t="shared" si="3"/>
        <v>0</v>
      </c>
      <c r="AL17" s="63">
        <f t="shared" si="3"/>
        <v>0</v>
      </c>
      <c r="AM17" s="63">
        <f t="shared" si="3"/>
        <v>0</v>
      </c>
      <c r="AN17" s="63">
        <f t="shared" si="3"/>
        <v>0</v>
      </c>
      <c r="AO17" s="63">
        <f t="shared" si="3"/>
        <v>0</v>
      </c>
      <c r="AP17" s="63">
        <f t="shared" si="3"/>
        <v>0</v>
      </c>
      <c r="AQ17" s="65">
        <f t="shared" si="4"/>
        <v>0</v>
      </c>
      <c r="AS17" s="68">
        <f t="shared" si="5"/>
        <v>0</v>
      </c>
      <c r="AU17" s="63">
        <f t="shared" si="6"/>
        <v>0</v>
      </c>
      <c r="AV17" s="63">
        <f t="shared" si="6"/>
        <v>0</v>
      </c>
      <c r="AW17" s="63">
        <f t="shared" si="6"/>
        <v>0</v>
      </c>
      <c r="AX17" s="63">
        <f t="shared" si="6"/>
        <v>0</v>
      </c>
      <c r="AY17" s="63">
        <f t="shared" si="6"/>
        <v>0</v>
      </c>
      <c r="AZ17" s="63">
        <f t="shared" si="6"/>
        <v>0</v>
      </c>
      <c r="BA17" s="63">
        <f t="shared" si="6"/>
        <v>0</v>
      </c>
      <c r="BB17" s="63">
        <f t="shared" si="6"/>
        <v>0</v>
      </c>
      <c r="BC17" s="63">
        <f t="shared" si="6"/>
        <v>0</v>
      </c>
      <c r="BD17" s="65">
        <f t="shared" si="7"/>
        <v>0</v>
      </c>
      <c r="BF17" s="68">
        <f t="shared" si="8"/>
        <v>0</v>
      </c>
      <c r="BH17" s="63">
        <f t="shared" si="9"/>
        <v>0</v>
      </c>
      <c r="BI17" s="63">
        <f t="shared" si="9"/>
        <v>0</v>
      </c>
      <c r="BJ17" s="63">
        <f t="shared" si="9"/>
        <v>0</v>
      </c>
      <c r="BK17" s="63">
        <f t="shared" si="9"/>
        <v>0</v>
      </c>
      <c r="BL17" s="63">
        <f t="shared" si="9"/>
        <v>0</v>
      </c>
      <c r="BM17" s="63">
        <f t="shared" si="9"/>
        <v>0</v>
      </c>
      <c r="BN17" s="63">
        <f t="shared" si="9"/>
        <v>0</v>
      </c>
      <c r="BO17" s="63">
        <f t="shared" si="9"/>
        <v>0</v>
      </c>
      <c r="BP17" s="63">
        <f t="shared" si="9"/>
        <v>0</v>
      </c>
      <c r="BQ17" s="65">
        <f t="shared" si="10"/>
        <v>0</v>
      </c>
      <c r="BS17" s="68">
        <f t="shared" si="11"/>
        <v>0</v>
      </c>
      <c r="BV17" s="93">
        <f t="shared" si="12"/>
        <v>0</v>
      </c>
      <c r="BW17" s="93">
        <f t="shared" si="12"/>
        <v>0</v>
      </c>
      <c r="BX17" s="93">
        <f t="shared" si="12"/>
        <v>0</v>
      </c>
      <c r="BY17" s="93">
        <f t="shared" si="12"/>
        <v>0</v>
      </c>
      <c r="BZ17" s="93">
        <f t="shared" si="12"/>
        <v>0</v>
      </c>
      <c r="CA17" s="93">
        <f t="shared" si="12"/>
        <v>0</v>
      </c>
      <c r="CB17" s="93">
        <f t="shared" si="12"/>
        <v>0</v>
      </c>
      <c r="CC17" s="93">
        <f t="shared" si="12"/>
        <v>0</v>
      </c>
      <c r="CD17" s="93">
        <f t="shared" si="12"/>
        <v>0</v>
      </c>
      <c r="CE17" s="94">
        <f t="shared" si="13"/>
        <v>0</v>
      </c>
      <c r="CF17" s="95"/>
      <c r="CG17" s="96">
        <f t="shared" si="14"/>
        <v>0</v>
      </c>
      <c r="CJ17" s="63">
        <f t="shared" si="15"/>
        <v>0</v>
      </c>
      <c r="CK17" s="63">
        <f t="shared" si="16"/>
        <v>0</v>
      </c>
      <c r="CL17" s="63">
        <f t="shared" si="16"/>
        <v>0</v>
      </c>
      <c r="CM17" s="63">
        <f t="shared" si="16"/>
        <v>0</v>
      </c>
      <c r="CN17" s="63">
        <f t="shared" si="16"/>
        <v>0</v>
      </c>
      <c r="CO17" s="63">
        <f t="shared" si="16"/>
        <v>0</v>
      </c>
      <c r="CP17" s="63">
        <f t="shared" si="16"/>
        <v>0</v>
      </c>
      <c r="CQ17" s="63">
        <f t="shared" si="16"/>
        <v>0</v>
      </c>
      <c r="CR17" s="63">
        <f t="shared" si="16"/>
        <v>0</v>
      </c>
      <c r="CS17" s="65">
        <f t="shared" si="17"/>
        <v>0</v>
      </c>
      <c r="CU17" s="68">
        <f t="shared" si="18"/>
        <v>0</v>
      </c>
      <c r="CW17" s="63">
        <f t="shared" si="19"/>
        <v>0</v>
      </c>
      <c r="CX17" s="63">
        <f t="shared" si="20"/>
        <v>0</v>
      </c>
      <c r="CY17" s="63">
        <f t="shared" si="20"/>
        <v>0</v>
      </c>
      <c r="CZ17" s="63">
        <f t="shared" si="20"/>
        <v>0</v>
      </c>
      <c r="DA17" s="63">
        <f t="shared" si="20"/>
        <v>0</v>
      </c>
      <c r="DB17" s="63">
        <f t="shared" si="20"/>
        <v>0</v>
      </c>
      <c r="DC17" s="63">
        <f t="shared" si="20"/>
        <v>0</v>
      </c>
      <c r="DD17" s="63">
        <f t="shared" si="20"/>
        <v>0</v>
      </c>
      <c r="DE17" s="63">
        <f t="shared" si="20"/>
        <v>0</v>
      </c>
      <c r="DF17" s="63">
        <f t="shared" si="34"/>
        <v>0</v>
      </c>
      <c r="DH17" s="68">
        <f t="shared" si="21"/>
        <v>0</v>
      </c>
      <c r="DJ17" s="63">
        <f t="shared" si="22"/>
        <v>0</v>
      </c>
      <c r="DK17" s="63">
        <f t="shared" si="23"/>
        <v>0</v>
      </c>
      <c r="DL17" s="63">
        <f t="shared" si="23"/>
        <v>0</v>
      </c>
      <c r="DM17" s="63">
        <f t="shared" si="23"/>
        <v>0</v>
      </c>
      <c r="DN17" s="63">
        <f t="shared" si="23"/>
        <v>0</v>
      </c>
      <c r="DO17" s="63">
        <f t="shared" si="23"/>
        <v>0</v>
      </c>
      <c r="DP17" s="63">
        <f t="shared" si="23"/>
        <v>0</v>
      </c>
      <c r="DQ17" s="63">
        <f t="shared" si="23"/>
        <v>0</v>
      </c>
      <c r="DR17" s="63">
        <f t="shared" si="23"/>
        <v>0</v>
      </c>
      <c r="DS17" s="65">
        <f t="shared" si="24"/>
        <v>0</v>
      </c>
      <c r="DU17" s="68">
        <f t="shared" si="25"/>
        <v>0</v>
      </c>
      <c r="DW17" s="63">
        <f t="shared" si="26"/>
        <v>0</v>
      </c>
      <c r="DX17" s="63">
        <f t="shared" si="27"/>
        <v>0</v>
      </c>
      <c r="DY17" s="63">
        <f t="shared" si="27"/>
        <v>0</v>
      </c>
      <c r="DZ17" s="63">
        <f t="shared" si="27"/>
        <v>0</v>
      </c>
      <c r="EA17" s="63">
        <f t="shared" si="27"/>
        <v>0</v>
      </c>
      <c r="EB17" s="63">
        <f t="shared" si="27"/>
        <v>0</v>
      </c>
      <c r="EC17" s="63">
        <f t="shared" si="27"/>
        <v>0</v>
      </c>
      <c r="ED17" s="63">
        <f t="shared" si="27"/>
        <v>0</v>
      </c>
      <c r="EE17" s="63">
        <f t="shared" si="27"/>
        <v>0</v>
      </c>
      <c r="EF17" s="63">
        <f t="shared" si="35"/>
        <v>0</v>
      </c>
      <c r="EH17" s="68">
        <f t="shared" si="28"/>
        <v>0</v>
      </c>
      <c r="EK17" s="93">
        <f t="shared" si="29"/>
        <v>0</v>
      </c>
      <c r="EL17" s="93">
        <f t="shared" si="30"/>
        <v>0</v>
      </c>
      <c r="EM17" s="93">
        <f t="shared" si="30"/>
        <v>0</v>
      </c>
      <c r="EN17" s="93">
        <f t="shared" si="30"/>
        <v>0</v>
      </c>
      <c r="EO17" s="93">
        <f t="shared" si="30"/>
        <v>0</v>
      </c>
      <c r="EP17" s="93">
        <f t="shared" si="30"/>
        <v>0</v>
      </c>
      <c r="EQ17" s="93">
        <f t="shared" si="30"/>
        <v>0</v>
      </c>
      <c r="ER17" s="93">
        <f t="shared" si="30"/>
        <v>0</v>
      </c>
      <c r="ES17" s="93">
        <f t="shared" si="30"/>
        <v>0</v>
      </c>
      <c r="ET17" s="94">
        <f t="shared" si="31"/>
        <v>0</v>
      </c>
      <c r="EU17" s="95"/>
      <c r="EV17" s="96">
        <f t="shared" si="32"/>
        <v>0</v>
      </c>
    </row>
    <row r="18" spans="1:152" s="19" customFormat="1" ht="15" x14ac:dyDescent="0.25">
      <c r="A18" s="18" t="s">
        <v>206</v>
      </c>
      <c r="B18" s="21" t="s">
        <v>40</v>
      </c>
      <c r="C18" s="21" t="s">
        <v>297</v>
      </c>
      <c r="D18" s="22" t="s">
        <v>187</v>
      </c>
      <c r="E18" s="22"/>
      <c r="F18" s="10"/>
      <c r="G18" s="10">
        <v>684000</v>
      </c>
      <c r="H18" s="10"/>
      <c r="I18" s="10">
        <f t="shared" si="33"/>
        <v>684000</v>
      </c>
      <c r="J18" s="24"/>
      <c r="L18" s="40">
        <v>42226</v>
      </c>
      <c r="M18" s="24" t="s">
        <v>71</v>
      </c>
      <c r="N18" s="24" t="s">
        <v>42</v>
      </c>
      <c r="O18" s="24" t="s">
        <v>42</v>
      </c>
      <c r="P18" s="24"/>
      <c r="R18" s="69" t="s">
        <v>411</v>
      </c>
      <c r="S18" s="51"/>
      <c r="U18" s="63">
        <f t="shared" si="1"/>
        <v>0</v>
      </c>
      <c r="V18" s="63">
        <f t="shared" si="1"/>
        <v>0</v>
      </c>
      <c r="W18" s="63">
        <f t="shared" si="1"/>
        <v>0</v>
      </c>
      <c r="X18" s="63">
        <f t="shared" si="1"/>
        <v>0</v>
      </c>
      <c r="Y18" s="63">
        <f t="shared" si="1"/>
        <v>0</v>
      </c>
      <c r="Z18" s="63">
        <f t="shared" si="1"/>
        <v>0</v>
      </c>
      <c r="AA18" s="63">
        <f t="shared" si="1"/>
        <v>0</v>
      </c>
      <c r="AB18" s="63">
        <f t="shared" si="1"/>
        <v>0</v>
      </c>
      <c r="AC18" s="63">
        <f t="shared" si="1"/>
        <v>0</v>
      </c>
      <c r="AD18" s="65">
        <f t="shared" si="2"/>
        <v>0</v>
      </c>
      <c r="AF18" s="68">
        <f t="shared" si="0"/>
        <v>-684000</v>
      </c>
      <c r="AH18" s="63">
        <f t="shared" si="3"/>
        <v>0</v>
      </c>
      <c r="AI18" s="63">
        <f t="shared" si="3"/>
        <v>0</v>
      </c>
      <c r="AJ18" s="63">
        <f t="shared" si="3"/>
        <v>0</v>
      </c>
      <c r="AK18" s="63">
        <f t="shared" si="3"/>
        <v>0</v>
      </c>
      <c r="AL18" s="63">
        <f t="shared" si="3"/>
        <v>0</v>
      </c>
      <c r="AM18" s="63">
        <f t="shared" si="3"/>
        <v>0</v>
      </c>
      <c r="AN18" s="63">
        <f t="shared" si="3"/>
        <v>0</v>
      </c>
      <c r="AO18" s="63">
        <f t="shared" si="3"/>
        <v>0</v>
      </c>
      <c r="AP18" s="63">
        <f t="shared" si="3"/>
        <v>0</v>
      </c>
      <c r="AQ18" s="65">
        <f t="shared" si="4"/>
        <v>0</v>
      </c>
      <c r="AS18" s="68">
        <f t="shared" si="5"/>
        <v>0</v>
      </c>
      <c r="AU18" s="63">
        <f t="shared" si="6"/>
        <v>0</v>
      </c>
      <c r="AV18" s="63">
        <f t="shared" si="6"/>
        <v>0</v>
      </c>
      <c r="AW18" s="63">
        <f t="shared" si="6"/>
        <v>0</v>
      </c>
      <c r="AX18" s="63">
        <f t="shared" si="6"/>
        <v>0</v>
      </c>
      <c r="AY18" s="63">
        <f t="shared" si="6"/>
        <v>0</v>
      </c>
      <c r="AZ18" s="63">
        <f t="shared" si="6"/>
        <v>0</v>
      </c>
      <c r="BA18" s="63">
        <f t="shared" si="6"/>
        <v>0</v>
      </c>
      <c r="BB18" s="63">
        <f t="shared" si="6"/>
        <v>0</v>
      </c>
      <c r="BC18" s="63">
        <f t="shared" si="6"/>
        <v>0</v>
      </c>
      <c r="BD18" s="65">
        <f t="shared" si="7"/>
        <v>0</v>
      </c>
      <c r="BF18" s="68">
        <f t="shared" si="8"/>
        <v>0</v>
      </c>
      <c r="BH18" s="63">
        <f t="shared" si="9"/>
        <v>0</v>
      </c>
      <c r="BI18" s="63">
        <f t="shared" si="9"/>
        <v>0</v>
      </c>
      <c r="BJ18" s="63">
        <f t="shared" si="9"/>
        <v>0</v>
      </c>
      <c r="BK18" s="63">
        <f t="shared" si="9"/>
        <v>0</v>
      </c>
      <c r="BL18" s="63">
        <f t="shared" si="9"/>
        <v>0</v>
      </c>
      <c r="BM18" s="63">
        <f t="shared" si="9"/>
        <v>0</v>
      </c>
      <c r="BN18" s="63">
        <f t="shared" si="9"/>
        <v>0</v>
      </c>
      <c r="BO18" s="63">
        <f t="shared" si="9"/>
        <v>0</v>
      </c>
      <c r="BP18" s="63">
        <f t="shared" si="9"/>
        <v>0</v>
      </c>
      <c r="BQ18" s="65">
        <f t="shared" si="10"/>
        <v>0</v>
      </c>
      <c r="BS18" s="68">
        <f t="shared" si="11"/>
        <v>0</v>
      </c>
      <c r="BV18" s="93">
        <f t="shared" si="12"/>
        <v>0</v>
      </c>
      <c r="BW18" s="93">
        <f t="shared" si="12"/>
        <v>0</v>
      </c>
      <c r="BX18" s="93">
        <f t="shared" si="12"/>
        <v>0</v>
      </c>
      <c r="BY18" s="93">
        <f t="shared" si="12"/>
        <v>0</v>
      </c>
      <c r="BZ18" s="93">
        <f t="shared" si="12"/>
        <v>0</v>
      </c>
      <c r="CA18" s="93">
        <f t="shared" si="12"/>
        <v>0</v>
      </c>
      <c r="CB18" s="93">
        <f t="shared" si="12"/>
        <v>0</v>
      </c>
      <c r="CC18" s="93">
        <f t="shared" si="12"/>
        <v>0</v>
      </c>
      <c r="CD18" s="93">
        <f t="shared" si="12"/>
        <v>0</v>
      </c>
      <c r="CE18" s="94">
        <f t="shared" si="13"/>
        <v>0</v>
      </c>
      <c r="CF18" s="95"/>
      <c r="CG18" s="96">
        <f t="shared" si="14"/>
        <v>0</v>
      </c>
      <c r="CJ18" s="63">
        <f t="shared" si="15"/>
        <v>0</v>
      </c>
      <c r="CK18" s="63">
        <f t="shared" si="16"/>
        <v>0</v>
      </c>
      <c r="CL18" s="63">
        <f t="shared" si="16"/>
        <v>0</v>
      </c>
      <c r="CM18" s="63">
        <f t="shared" si="16"/>
        <v>0</v>
      </c>
      <c r="CN18" s="63">
        <f t="shared" si="16"/>
        <v>0</v>
      </c>
      <c r="CO18" s="63">
        <f t="shared" si="16"/>
        <v>0</v>
      </c>
      <c r="CP18" s="63">
        <f t="shared" si="16"/>
        <v>0</v>
      </c>
      <c r="CQ18" s="63">
        <f t="shared" si="16"/>
        <v>0</v>
      </c>
      <c r="CR18" s="63">
        <f t="shared" si="16"/>
        <v>684000</v>
      </c>
      <c r="CS18" s="65">
        <f t="shared" si="17"/>
        <v>684000</v>
      </c>
      <c r="CU18" s="68">
        <f t="shared" si="18"/>
        <v>684000</v>
      </c>
      <c r="CW18" s="63">
        <f t="shared" si="19"/>
        <v>0</v>
      </c>
      <c r="CX18" s="63">
        <f t="shared" si="20"/>
        <v>0</v>
      </c>
      <c r="CY18" s="63">
        <f t="shared" si="20"/>
        <v>0</v>
      </c>
      <c r="CZ18" s="63">
        <f t="shared" si="20"/>
        <v>0</v>
      </c>
      <c r="DA18" s="63">
        <f t="shared" si="20"/>
        <v>0</v>
      </c>
      <c r="DB18" s="63">
        <f t="shared" si="20"/>
        <v>0</v>
      </c>
      <c r="DC18" s="63">
        <f t="shared" si="20"/>
        <v>0</v>
      </c>
      <c r="DD18" s="63">
        <f t="shared" si="20"/>
        <v>0</v>
      </c>
      <c r="DE18" s="63">
        <f t="shared" si="20"/>
        <v>0</v>
      </c>
      <c r="DF18" s="63">
        <f t="shared" si="34"/>
        <v>0</v>
      </c>
      <c r="DH18" s="68">
        <f t="shared" si="21"/>
        <v>0</v>
      </c>
      <c r="DJ18" s="63">
        <f t="shared" si="22"/>
        <v>0</v>
      </c>
      <c r="DK18" s="63">
        <f t="shared" si="23"/>
        <v>0</v>
      </c>
      <c r="DL18" s="63">
        <f t="shared" si="23"/>
        <v>0</v>
      </c>
      <c r="DM18" s="63">
        <f t="shared" si="23"/>
        <v>0</v>
      </c>
      <c r="DN18" s="63">
        <f t="shared" si="23"/>
        <v>0</v>
      </c>
      <c r="DO18" s="63">
        <f t="shared" si="23"/>
        <v>0</v>
      </c>
      <c r="DP18" s="63">
        <f t="shared" si="23"/>
        <v>0</v>
      </c>
      <c r="DQ18" s="63">
        <f t="shared" si="23"/>
        <v>0</v>
      </c>
      <c r="DR18" s="63">
        <f t="shared" si="23"/>
        <v>0</v>
      </c>
      <c r="DS18" s="65">
        <f t="shared" si="24"/>
        <v>0</v>
      </c>
      <c r="DU18" s="68">
        <f t="shared" si="25"/>
        <v>0</v>
      </c>
      <c r="DW18" s="63">
        <f t="shared" si="26"/>
        <v>0</v>
      </c>
      <c r="DX18" s="63">
        <f t="shared" si="27"/>
        <v>0</v>
      </c>
      <c r="DY18" s="63">
        <f t="shared" si="27"/>
        <v>0</v>
      </c>
      <c r="DZ18" s="63">
        <f t="shared" si="27"/>
        <v>0</v>
      </c>
      <c r="EA18" s="63">
        <f t="shared" si="27"/>
        <v>0</v>
      </c>
      <c r="EB18" s="63">
        <f t="shared" si="27"/>
        <v>0</v>
      </c>
      <c r="EC18" s="63">
        <f t="shared" si="27"/>
        <v>0</v>
      </c>
      <c r="ED18" s="63">
        <f t="shared" si="27"/>
        <v>0</v>
      </c>
      <c r="EE18" s="63">
        <f t="shared" si="27"/>
        <v>0</v>
      </c>
      <c r="EF18" s="63">
        <f t="shared" si="35"/>
        <v>0</v>
      </c>
      <c r="EH18" s="68">
        <f t="shared" si="28"/>
        <v>0</v>
      </c>
      <c r="EK18" s="93">
        <f t="shared" si="29"/>
        <v>0</v>
      </c>
      <c r="EL18" s="93">
        <f t="shared" si="30"/>
        <v>0</v>
      </c>
      <c r="EM18" s="93">
        <f t="shared" si="30"/>
        <v>0</v>
      </c>
      <c r="EN18" s="93">
        <f t="shared" si="30"/>
        <v>0</v>
      </c>
      <c r="EO18" s="93">
        <f t="shared" si="30"/>
        <v>0</v>
      </c>
      <c r="EP18" s="93">
        <f t="shared" si="30"/>
        <v>0</v>
      </c>
      <c r="EQ18" s="93">
        <f t="shared" si="30"/>
        <v>0</v>
      </c>
      <c r="ER18" s="93">
        <f t="shared" si="30"/>
        <v>0</v>
      </c>
      <c r="ES18" s="93">
        <f t="shared" si="30"/>
        <v>0</v>
      </c>
      <c r="ET18" s="94">
        <f t="shared" si="31"/>
        <v>0</v>
      </c>
      <c r="EU18" s="95"/>
      <c r="EV18" s="96">
        <f t="shared" si="32"/>
        <v>0</v>
      </c>
    </row>
    <row r="19" spans="1:152" s="19" customFormat="1" ht="30" x14ac:dyDescent="0.25">
      <c r="A19" s="18" t="s">
        <v>383</v>
      </c>
      <c r="B19" s="21" t="s">
        <v>40</v>
      </c>
      <c r="C19" s="21" t="s">
        <v>297</v>
      </c>
      <c r="D19" s="22" t="s">
        <v>416</v>
      </c>
      <c r="E19" s="22"/>
      <c r="F19" s="10">
        <v>684000</v>
      </c>
      <c r="G19" s="10"/>
      <c r="H19" s="10"/>
      <c r="I19" s="10">
        <f>SUM(E19:H19)</f>
        <v>684000</v>
      </c>
      <c r="J19" s="24"/>
      <c r="L19" s="40">
        <v>42226</v>
      </c>
      <c r="M19" s="24" t="s">
        <v>71</v>
      </c>
      <c r="N19" s="24" t="s">
        <v>42</v>
      </c>
      <c r="O19" s="24" t="s">
        <v>42</v>
      </c>
      <c r="P19" s="24"/>
      <c r="R19" s="69" t="s">
        <v>281</v>
      </c>
      <c r="S19" s="51"/>
      <c r="U19" s="63">
        <f t="shared" si="1"/>
        <v>0</v>
      </c>
      <c r="V19" s="63">
        <f t="shared" si="1"/>
        <v>0</v>
      </c>
      <c r="W19" s="63">
        <f t="shared" si="1"/>
        <v>0</v>
      </c>
      <c r="X19" s="63">
        <f t="shared" si="1"/>
        <v>0</v>
      </c>
      <c r="Y19" s="63">
        <f t="shared" si="1"/>
        <v>0</v>
      </c>
      <c r="Z19" s="63">
        <f t="shared" si="1"/>
        <v>0</v>
      </c>
      <c r="AA19" s="63">
        <f t="shared" si="1"/>
        <v>0</v>
      </c>
      <c r="AB19" s="63">
        <f t="shared" si="1"/>
        <v>0</v>
      </c>
      <c r="AC19" s="63">
        <f t="shared" si="1"/>
        <v>0</v>
      </c>
      <c r="AD19" s="65">
        <f>SUM(U19:AC19)</f>
        <v>0</v>
      </c>
      <c r="AF19" s="68">
        <f>+AD19-G19</f>
        <v>0</v>
      </c>
      <c r="AH19" s="63">
        <f t="shared" si="3"/>
        <v>0</v>
      </c>
      <c r="AI19" s="63">
        <f t="shared" si="3"/>
        <v>0</v>
      </c>
      <c r="AJ19" s="63">
        <f t="shared" si="3"/>
        <v>0</v>
      </c>
      <c r="AK19" s="63">
        <f t="shared" si="3"/>
        <v>0</v>
      </c>
      <c r="AL19" s="63">
        <f t="shared" si="3"/>
        <v>0</v>
      </c>
      <c r="AM19" s="63">
        <f t="shared" si="3"/>
        <v>0</v>
      </c>
      <c r="AN19" s="63">
        <f t="shared" si="3"/>
        <v>0</v>
      </c>
      <c r="AO19" s="63">
        <f t="shared" si="3"/>
        <v>0</v>
      </c>
      <c r="AP19" s="63">
        <f t="shared" si="3"/>
        <v>684000</v>
      </c>
      <c r="AQ19" s="65">
        <f>SUM(AH19:AP19)</f>
        <v>684000</v>
      </c>
      <c r="AS19" s="68">
        <f>+AQ19-F19</f>
        <v>0</v>
      </c>
      <c r="AU19" s="63">
        <f t="shared" si="6"/>
        <v>0</v>
      </c>
      <c r="AV19" s="63">
        <f t="shared" si="6"/>
        <v>0</v>
      </c>
      <c r="AW19" s="63">
        <f t="shared" si="6"/>
        <v>0</v>
      </c>
      <c r="AX19" s="63">
        <f t="shared" si="6"/>
        <v>0</v>
      </c>
      <c r="AY19" s="63">
        <f t="shared" si="6"/>
        <v>0</v>
      </c>
      <c r="AZ19" s="63">
        <f t="shared" si="6"/>
        <v>0</v>
      </c>
      <c r="BA19" s="63">
        <f t="shared" si="6"/>
        <v>0</v>
      </c>
      <c r="BB19" s="63">
        <f t="shared" si="6"/>
        <v>0</v>
      </c>
      <c r="BC19" s="63">
        <f t="shared" si="6"/>
        <v>0</v>
      </c>
      <c r="BD19" s="65">
        <f>SUM(AU19:BC19)</f>
        <v>0</v>
      </c>
      <c r="BF19" s="68">
        <f>+BD19-H19</f>
        <v>0</v>
      </c>
      <c r="BH19" s="63">
        <f t="shared" si="9"/>
        <v>0</v>
      </c>
      <c r="BI19" s="63">
        <f t="shared" si="9"/>
        <v>0</v>
      </c>
      <c r="BJ19" s="63">
        <f t="shared" si="9"/>
        <v>0</v>
      </c>
      <c r="BK19" s="63">
        <f t="shared" si="9"/>
        <v>0</v>
      </c>
      <c r="BL19" s="63">
        <f t="shared" si="9"/>
        <v>0</v>
      </c>
      <c r="BM19" s="63">
        <f t="shared" si="9"/>
        <v>0</v>
      </c>
      <c r="BN19" s="63">
        <f t="shared" si="9"/>
        <v>0</v>
      </c>
      <c r="BO19" s="63">
        <f t="shared" si="9"/>
        <v>0</v>
      </c>
      <c r="BP19" s="63">
        <f t="shared" si="9"/>
        <v>0</v>
      </c>
      <c r="BQ19" s="65">
        <f>SUM(BH19:BP19)</f>
        <v>0</v>
      </c>
      <c r="BS19" s="68">
        <f>+BQ19-E19</f>
        <v>0</v>
      </c>
      <c r="BV19" s="93"/>
      <c r="BW19" s="93"/>
      <c r="BX19" s="93"/>
      <c r="BY19" s="93"/>
      <c r="BZ19" s="93"/>
      <c r="CA19" s="93"/>
      <c r="CB19" s="93"/>
      <c r="CC19" s="93"/>
      <c r="CD19" s="93"/>
      <c r="CE19" s="94"/>
      <c r="CF19" s="95"/>
      <c r="CG19" s="96"/>
      <c r="CJ19" s="63"/>
      <c r="CK19" s="63"/>
      <c r="CL19" s="63"/>
      <c r="CM19" s="63"/>
      <c r="CN19" s="63"/>
      <c r="CO19" s="63"/>
      <c r="CP19" s="63"/>
      <c r="CQ19" s="63"/>
      <c r="CR19" s="63"/>
      <c r="CS19" s="65"/>
      <c r="CU19" s="68"/>
      <c r="CW19" s="63"/>
      <c r="CX19" s="63"/>
      <c r="CY19" s="63"/>
      <c r="CZ19" s="63"/>
      <c r="DA19" s="63"/>
      <c r="DB19" s="63"/>
      <c r="DC19" s="63"/>
      <c r="DD19" s="63"/>
      <c r="DE19" s="63"/>
      <c r="DF19" s="63"/>
      <c r="DH19" s="68"/>
      <c r="DJ19" s="63"/>
      <c r="DK19" s="63"/>
      <c r="DL19" s="63"/>
      <c r="DM19" s="63"/>
      <c r="DN19" s="63"/>
      <c r="DO19" s="63"/>
      <c r="DP19" s="63"/>
      <c r="DQ19" s="63"/>
      <c r="DR19" s="63"/>
      <c r="DS19" s="65"/>
      <c r="DU19" s="68"/>
      <c r="DW19" s="63"/>
      <c r="DX19" s="63"/>
      <c r="DY19" s="63"/>
      <c r="DZ19" s="63"/>
      <c r="EA19" s="63"/>
      <c r="EB19" s="63"/>
      <c r="EC19" s="63"/>
      <c r="ED19" s="63"/>
      <c r="EE19" s="63"/>
      <c r="EF19" s="63"/>
      <c r="EH19" s="68"/>
      <c r="EK19" s="93"/>
      <c r="EL19" s="93"/>
      <c r="EM19" s="93"/>
      <c r="EN19" s="93"/>
      <c r="EO19" s="93"/>
      <c r="EP19" s="93"/>
      <c r="EQ19" s="93"/>
      <c r="ER19" s="93"/>
      <c r="ES19" s="93"/>
      <c r="ET19" s="94"/>
      <c r="EU19" s="95"/>
      <c r="EV19" s="96"/>
    </row>
    <row r="20" spans="1:152" s="19" customFormat="1" ht="30" x14ac:dyDescent="0.25">
      <c r="A20" s="18" t="s">
        <v>207</v>
      </c>
      <c r="B20" s="21" t="s">
        <v>40</v>
      </c>
      <c r="C20" s="21" t="s">
        <v>297</v>
      </c>
      <c r="D20" s="22" t="s">
        <v>188</v>
      </c>
      <c r="E20" s="22"/>
      <c r="F20" s="10"/>
      <c r="G20" s="10">
        <f>400000+120000</f>
        <v>520000</v>
      </c>
      <c r="H20" s="10"/>
      <c r="I20" s="10">
        <f t="shared" si="33"/>
        <v>520000</v>
      </c>
      <c r="J20" s="24"/>
      <c r="L20" s="40">
        <v>42226</v>
      </c>
      <c r="M20" s="24" t="s">
        <v>42</v>
      </c>
      <c r="N20" s="24" t="s">
        <v>42</v>
      </c>
      <c r="O20" s="24" t="s">
        <v>42</v>
      </c>
      <c r="P20" s="24"/>
      <c r="R20" s="69" t="s">
        <v>282</v>
      </c>
      <c r="S20" s="51"/>
      <c r="U20" s="63">
        <f t="shared" si="1"/>
        <v>0</v>
      </c>
      <c r="V20" s="63">
        <f t="shared" si="1"/>
        <v>0</v>
      </c>
      <c r="W20" s="63">
        <f t="shared" si="1"/>
        <v>0</v>
      </c>
      <c r="X20" s="63">
        <f t="shared" si="1"/>
        <v>0</v>
      </c>
      <c r="Y20" s="63">
        <f t="shared" si="1"/>
        <v>0</v>
      </c>
      <c r="Z20" s="63">
        <f t="shared" si="1"/>
        <v>0</v>
      </c>
      <c r="AA20" s="63">
        <f t="shared" si="1"/>
        <v>0</v>
      </c>
      <c r="AB20" s="63">
        <f t="shared" si="1"/>
        <v>0</v>
      </c>
      <c r="AC20" s="63">
        <f t="shared" si="1"/>
        <v>0</v>
      </c>
      <c r="AD20" s="65">
        <f t="shared" si="2"/>
        <v>0</v>
      </c>
      <c r="AF20" s="68">
        <f t="shared" si="0"/>
        <v>-520000</v>
      </c>
      <c r="AH20" s="63">
        <f t="shared" si="3"/>
        <v>0</v>
      </c>
      <c r="AI20" s="63">
        <f t="shared" si="3"/>
        <v>0</v>
      </c>
      <c r="AJ20" s="63">
        <f t="shared" si="3"/>
        <v>0</v>
      </c>
      <c r="AK20" s="63">
        <f t="shared" si="3"/>
        <v>0</v>
      </c>
      <c r="AL20" s="63">
        <f t="shared" si="3"/>
        <v>0</v>
      </c>
      <c r="AM20" s="63">
        <f t="shared" si="3"/>
        <v>0</v>
      </c>
      <c r="AN20" s="63">
        <f t="shared" si="3"/>
        <v>0</v>
      </c>
      <c r="AO20" s="63">
        <f t="shared" si="3"/>
        <v>0</v>
      </c>
      <c r="AP20" s="63">
        <f t="shared" si="3"/>
        <v>0</v>
      </c>
      <c r="AQ20" s="65">
        <f t="shared" si="4"/>
        <v>0</v>
      </c>
      <c r="AS20" s="68">
        <f t="shared" si="5"/>
        <v>0</v>
      </c>
      <c r="AU20" s="63">
        <f t="shared" si="6"/>
        <v>0</v>
      </c>
      <c r="AV20" s="63">
        <f t="shared" si="6"/>
        <v>0</v>
      </c>
      <c r="AW20" s="63">
        <f t="shared" si="6"/>
        <v>0</v>
      </c>
      <c r="AX20" s="63">
        <f t="shared" si="6"/>
        <v>0</v>
      </c>
      <c r="AY20" s="63">
        <f t="shared" si="6"/>
        <v>0</v>
      </c>
      <c r="AZ20" s="63">
        <f t="shared" si="6"/>
        <v>0</v>
      </c>
      <c r="BA20" s="63">
        <f t="shared" si="6"/>
        <v>0</v>
      </c>
      <c r="BB20" s="63">
        <f t="shared" si="6"/>
        <v>0</v>
      </c>
      <c r="BC20" s="63">
        <f t="shared" si="6"/>
        <v>0</v>
      </c>
      <c r="BD20" s="65">
        <f t="shared" si="7"/>
        <v>0</v>
      </c>
      <c r="BF20" s="68">
        <f t="shared" si="8"/>
        <v>0</v>
      </c>
      <c r="BH20" s="63">
        <f t="shared" si="9"/>
        <v>0</v>
      </c>
      <c r="BI20" s="63">
        <f t="shared" si="9"/>
        <v>0</v>
      </c>
      <c r="BJ20" s="63">
        <f t="shared" si="9"/>
        <v>0</v>
      </c>
      <c r="BK20" s="63">
        <f t="shared" si="9"/>
        <v>0</v>
      </c>
      <c r="BL20" s="63">
        <f t="shared" si="9"/>
        <v>0</v>
      </c>
      <c r="BM20" s="63">
        <f t="shared" si="9"/>
        <v>0</v>
      </c>
      <c r="BN20" s="63">
        <f t="shared" si="9"/>
        <v>0</v>
      </c>
      <c r="BO20" s="63">
        <f t="shared" si="9"/>
        <v>0</v>
      </c>
      <c r="BP20" s="63">
        <f t="shared" si="9"/>
        <v>0</v>
      </c>
      <c r="BQ20" s="65">
        <f t="shared" si="10"/>
        <v>0</v>
      </c>
      <c r="BS20" s="68">
        <f t="shared" si="11"/>
        <v>0</v>
      </c>
      <c r="BV20" s="93">
        <f t="shared" ref="BV20:CD28" si="36">IF($C20=BV$3,(IF($R20="On",$J20,0)),0)</f>
        <v>0</v>
      </c>
      <c r="BW20" s="93">
        <f t="shared" si="36"/>
        <v>0</v>
      </c>
      <c r="BX20" s="93">
        <f t="shared" si="36"/>
        <v>0</v>
      </c>
      <c r="BY20" s="93">
        <f t="shared" si="36"/>
        <v>0</v>
      </c>
      <c r="BZ20" s="93">
        <f t="shared" si="36"/>
        <v>0</v>
      </c>
      <c r="CA20" s="93">
        <f t="shared" si="36"/>
        <v>0</v>
      </c>
      <c r="CB20" s="93">
        <f t="shared" si="36"/>
        <v>0</v>
      </c>
      <c r="CC20" s="93">
        <f t="shared" si="36"/>
        <v>0</v>
      </c>
      <c r="CD20" s="93">
        <f t="shared" si="36"/>
        <v>0</v>
      </c>
      <c r="CE20" s="94">
        <f t="shared" si="13"/>
        <v>0</v>
      </c>
      <c r="CF20" s="95"/>
      <c r="CG20" s="96">
        <f t="shared" si="14"/>
        <v>0</v>
      </c>
      <c r="CJ20" s="63">
        <f t="shared" si="15"/>
        <v>0</v>
      </c>
      <c r="CK20" s="63">
        <f t="shared" si="16"/>
        <v>0</v>
      </c>
      <c r="CL20" s="63">
        <f t="shared" si="16"/>
        <v>0</v>
      </c>
      <c r="CM20" s="63">
        <f t="shared" si="16"/>
        <v>0</v>
      </c>
      <c r="CN20" s="63">
        <f t="shared" si="16"/>
        <v>0</v>
      </c>
      <c r="CO20" s="63">
        <f t="shared" si="16"/>
        <v>0</v>
      </c>
      <c r="CP20" s="63">
        <f t="shared" si="16"/>
        <v>0</v>
      </c>
      <c r="CQ20" s="63">
        <f t="shared" si="16"/>
        <v>0</v>
      </c>
      <c r="CR20" s="63">
        <f t="shared" si="16"/>
        <v>520000</v>
      </c>
      <c r="CS20" s="65">
        <f t="shared" si="17"/>
        <v>520000</v>
      </c>
      <c r="CU20" s="68">
        <f t="shared" si="18"/>
        <v>520000</v>
      </c>
      <c r="CW20" s="63">
        <f t="shared" si="19"/>
        <v>0</v>
      </c>
      <c r="CX20" s="63">
        <f t="shared" si="20"/>
        <v>0</v>
      </c>
      <c r="CY20" s="63">
        <f t="shared" si="20"/>
        <v>0</v>
      </c>
      <c r="CZ20" s="63">
        <f t="shared" si="20"/>
        <v>0</v>
      </c>
      <c r="DA20" s="63">
        <f t="shared" si="20"/>
        <v>0</v>
      </c>
      <c r="DB20" s="63">
        <f t="shared" si="20"/>
        <v>0</v>
      </c>
      <c r="DC20" s="63">
        <f t="shared" si="20"/>
        <v>0</v>
      </c>
      <c r="DD20" s="63">
        <f t="shared" si="20"/>
        <v>0</v>
      </c>
      <c r="DE20" s="63">
        <f t="shared" si="20"/>
        <v>0</v>
      </c>
      <c r="DF20" s="63">
        <f t="shared" si="34"/>
        <v>0</v>
      </c>
      <c r="DH20" s="68">
        <f t="shared" si="21"/>
        <v>0</v>
      </c>
      <c r="DJ20" s="63">
        <f t="shared" si="22"/>
        <v>0</v>
      </c>
      <c r="DK20" s="63">
        <f t="shared" si="23"/>
        <v>0</v>
      </c>
      <c r="DL20" s="63">
        <f t="shared" si="23"/>
        <v>0</v>
      </c>
      <c r="DM20" s="63">
        <f t="shared" si="23"/>
        <v>0</v>
      </c>
      <c r="DN20" s="63">
        <f t="shared" si="23"/>
        <v>0</v>
      </c>
      <c r="DO20" s="63">
        <f t="shared" si="23"/>
        <v>0</v>
      </c>
      <c r="DP20" s="63">
        <f t="shared" si="23"/>
        <v>0</v>
      </c>
      <c r="DQ20" s="63">
        <f t="shared" si="23"/>
        <v>0</v>
      </c>
      <c r="DR20" s="63">
        <f t="shared" si="23"/>
        <v>0</v>
      </c>
      <c r="DS20" s="65">
        <f t="shared" si="24"/>
        <v>0</v>
      </c>
      <c r="DU20" s="68">
        <f t="shared" si="25"/>
        <v>0</v>
      </c>
      <c r="DW20" s="63">
        <f t="shared" si="26"/>
        <v>0</v>
      </c>
      <c r="DX20" s="63">
        <f t="shared" si="27"/>
        <v>0</v>
      </c>
      <c r="DY20" s="63">
        <f t="shared" si="27"/>
        <v>0</v>
      </c>
      <c r="DZ20" s="63">
        <f t="shared" si="27"/>
        <v>0</v>
      </c>
      <c r="EA20" s="63">
        <f t="shared" si="27"/>
        <v>0</v>
      </c>
      <c r="EB20" s="63">
        <f t="shared" si="27"/>
        <v>0</v>
      </c>
      <c r="EC20" s="63">
        <f t="shared" si="27"/>
        <v>0</v>
      </c>
      <c r="ED20" s="63">
        <f t="shared" si="27"/>
        <v>0</v>
      </c>
      <c r="EE20" s="63">
        <f t="shared" si="27"/>
        <v>0</v>
      </c>
      <c r="EF20" s="63">
        <f t="shared" si="35"/>
        <v>0</v>
      </c>
      <c r="EH20" s="68">
        <f t="shared" si="28"/>
        <v>0</v>
      </c>
      <c r="EK20" s="93">
        <f t="shared" si="29"/>
        <v>0</v>
      </c>
      <c r="EL20" s="93">
        <f t="shared" si="30"/>
        <v>0</v>
      </c>
      <c r="EM20" s="93">
        <f t="shared" si="30"/>
        <v>0</v>
      </c>
      <c r="EN20" s="93">
        <f t="shared" si="30"/>
        <v>0</v>
      </c>
      <c r="EO20" s="93">
        <f t="shared" si="30"/>
        <v>0</v>
      </c>
      <c r="EP20" s="93">
        <f t="shared" si="30"/>
        <v>0</v>
      </c>
      <c r="EQ20" s="93">
        <f t="shared" si="30"/>
        <v>0</v>
      </c>
      <c r="ER20" s="93">
        <f t="shared" si="30"/>
        <v>0</v>
      </c>
      <c r="ES20" s="93">
        <f t="shared" si="30"/>
        <v>0</v>
      </c>
      <c r="ET20" s="94">
        <f t="shared" si="31"/>
        <v>0</v>
      </c>
      <c r="EU20" s="95"/>
      <c r="EV20" s="96">
        <f t="shared" si="32"/>
        <v>0</v>
      </c>
    </row>
    <row r="21" spans="1:152" s="19" customFormat="1" ht="30" x14ac:dyDescent="0.25">
      <c r="A21" s="18" t="s">
        <v>384</v>
      </c>
      <c r="B21" s="21" t="s">
        <v>40</v>
      </c>
      <c r="C21" s="21" t="s">
        <v>297</v>
      </c>
      <c r="D21" s="22" t="s">
        <v>417</v>
      </c>
      <c r="E21" s="22"/>
      <c r="F21" s="10">
        <f>400000+120000</f>
        <v>520000</v>
      </c>
      <c r="G21" s="10"/>
      <c r="H21" s="10"/>
      <c r="I21" s="10">
        <f>SUM(E21:H21)</f>
        <v>520000</v>
      </c>
      <c r="J21" s="24"/>
      <c r="L21" s="40">
        <v>42226</v>
      </c>
      <c r="M21" s="24" t="s">
        <v>42</v>
      </c>
      <c r="N21" s="24" t="s">
        <v>42</v>
      </c>
      <c r="O21" s="24" t="s">
        <v>42</v>
      </c>
      <c r="P21" s="24"/>
      <c r="R21" s="69" t="s">
        <v>281</v>
      </c>
      <c r="S21" s="51"/>
      <c r="U21" s="63">
        <f t="shared" si="1"/>
        <v>0</v>
      </c>
      <c r="V21" s="63">
        <f t="shared" si="1"/>
        <v>0</v>
      </c>
      <c r="W21" s="63">
        <f t="shared" si="1"/>
        <v>0</v>
      </c>
      <c r="X21" s="63">
        <f t="shared" si="1"/>
        <v>0</v>
      </c>
      <c r="Y21" s="63">
        <f t="shared" si="1"/>
        <v>0</v>
      </c>
      <c r="Z21" s="63">
        <f t="shared" si="1"/>
        <v>0</v>
      </c>
      <c r="AA21" s="63">
        <f t="shared" si="1"/>
        <v>0</v>
      </c>
      <c r="AB21" s="63">
        <f t="shared" si="1"/>
        <v>0</v>
      </c>
      <c r="AC21" s="63">
        <f t="shared" si="1"/>
        <v>0</v>
      </c>
      <c r="AD21" s="65">
        <f>SUM(U21:AC21)</f>
        <v>0</v>
      </c>
      <c r="AF21" s="68">
        <f>+AD21-G21</f>
        <v>0</v>
      </c>
      <c r="AH21" s="63">
        <f t="shared" si="3"/>
        <v>0</v>
      </c>
      <c r="AI21" s="63">
        <f t="shared" si="3"/>
        <v>0</v>
      </c>
      <c r="AJ21" s="63">
        <f t="shared" si="3"/>
        <v>0</v>
      </c>
      <c r="AK21" s="63">
        <f t="shared" si="3"/>
        <v>0</v>
      </c>
      <c r="AL21" s="63">
        <f t="shared" si="3"/>
        <v>0</v>
      </c>
      <c r="AM21" s="63">
        <f t="shared" si="3"/>
        <v>0</v>
      </c>
      <c r="AN21" s="63">
        <f t="shared" si="3"/>
        <v>0</v>
      </c>
      <c r="AO21" s="63">
        <f t="shared" si="3"/>
        <v>0</v>
      </c>
      <c r="AP21" s="63">
        <f t="shared" si="3"/>
        <v>520000</v>
      </c>
      <c r="AQ21" s="65">
        <f>SUM(AH21:AP21)</f>
        <v>520000</v>
      </c>
      <c r="AS21" s="68">
        <f>+AQ21-F21</f>
        <v>0</v>
      </c>
      <c r="AU21" s="63">
        <f t="shared" si="6"/>
        <v>0</v>
      </c>
      <c r="AV21" s="63">
        <f t="shared" si="6"/>
        <v>0</v>
      </c>
      <c r="AW21" s="63">
        <f t="shared" si="6"/>
        <v>0</v>
      </c>
      <c r="AX21" s="63">
        <f t="shared" si="6"/>
        <v>0</v>
      </c>
      <c r="AY21" s="63">
        <f t="shared" si="6"/>
        <v>0</v>
      </c>
      <c r="AZ21" s="63">
        <f t="shared" si="6"/>
        <v>0</v>
      </c>
      <c r="BA21" s="63">
        <f t="shared" si="6"/>
        <v>0</v>
      </c>
      <c r="BB21" s="63">
        <f t="shared" si="6"/>
        <v>0</v>
      </c>
      <c r="BC21" s="63">
        <f t="shared" si="6"/>
        <v>0</v>
      </c>
      <c r="BD21" s="65">
        <f>SUM(AU21:BC21)</f>
        <v>0</v>
      </c>
      <c r="BF21" s="68">
        <f>+BD21-H21</f>
        <v>0</v>
      </c>
      <c r="BH21" s="63">
        <f t="shared" si="9"/>
        <v>0</v>
      </c>
      <c r="BI21" s="63">
        <f t="shared" si="9"/>
        <v>0</v>
      </c>
      <c r="BJ21" s="63">
        <f t="shared" si="9"/>
        <v>0</v>
      </c>
      <c r="BK21" s="63">
        <f t="shared" si="9"/>
        <v>0</v>
      </c>
      <c r="BL21" s="63">
        <f t="shared" si="9"/>
        <v>0</v>
      </c>
      <c r="BM21" s="63">
        <f t="shared" si="9"/>
        <v>0</v>
      </c>
      <c r="BN21" s="63">
        <f t="shared" si="9"/>
        <v>0</v>
      </c>
      <c r="BO21" s="63">
        <f t="shared" si="9"/>
        <v>0</v>
      </c>
      <c r="BP21" s="63">
        <f t="shared" si="9"/>
        <v>0</v>
      </c>
      <c r="BQ21" s="65">
        <f>SUM(BH21:BP21)</f>
        <v>0</v>
      </c>
      <c r="BS21" s="68">
        <f>+BQ21-E21</f>
        <v>0</v>
      </c>
      <c r="BV21" s="93"/>
      <c r="BW21" s="93"/>
      <c r="BX21" s="93"/>
      <c r="BY21" s="93"/>
      <c r="BZ21" s="93"/>
      <c r="CA21" s="93"/>
      <c r="CB21" s="93"/>
      <c r="CC21" s="93"/>
      <c r="CD21" s="93"/>
      <c r="CE21" s="94"/>
      <c r="CF21" s="95"/>
      <c r="CG21" s="96"/>
      <c r="CJ21" s="63"/>
      <c r="CK21" s="63"/>
      <c r="CL21" s="63"/>
      <c r="CM21" s="63"/>
      <c r="CN21" s="63"/>
      <c r="CO21" s="63"/>
      <c r="CP21" s="63"/>
      <c r="CQ21" s="63"/>
      <c r="CR21" s="63"/>
      <c r="CS21" s="65"/>
      <c r="CU21" s="68"/>
      <c r="CW21" s="63"/>
      <c r="CX21" s="63"/>
      <c r="CY21" s="63"/>
      <c r="CZ21" s="63"/>
      <c r="DA21" s="63"/>
      <c r="DB21" s="63"/>
      <c r="DC21" s="63"/>
      <c r="DD21" s="63"/>
      <c r="DE21" s="63"/>
      <c r="DF21" s="63"/>
      <c r="DH21" s="68"/>
      <c r="DJ21" s="63"/>
      <c r="DK21" s="63"/>
      <c r="DL21" s="63"/>
      <c r="DM21" s="63"/>
      <c r="DN21" s="63"/>
      <c r="DO21" s="63"/>
      <c r="DP21" s="63"/>
      <c r="DQ21" s="63"/>
      <c r="DR21" s="63"/>
      <c r="DS21" s="65"/>
      <c r="DU21" s="68"/>
      <c r="DW21" s="63"/>
      <c r="DX21" s="63"/>
      <c r="DY21" s="63"/>
      <c r="DZ21" s="63"/>
      <c r="EA21" s="63"/>
      <c r="EB21" s="63"/>
      <c r="EC21" s="63"/>
      <c r="ED21" s="63"/>
      <c r="EE21" s="63"/>
      <c r="EF21" s="63"/>
      <c r="EH21" s="68"/>
      <c r="EK21" s="93"/>
      <c r="EL21" s="93"/>
      <c r="EM21" s="93"/>
      <c r="EN21" s="93"/>
      <c r="EO21" s="93"/>
      <c r="EP21" s="93"/>
      <c r="EQ21" s="93"/>
      <c r="ER21" s="93"/>
      <c r="ES21" s="93"/>
      <c r="ET21" s="94"/>
      <c r="EU21" s="95"/>
      <c r="EV21" s="96"/>
    </row>
    <row r="22" spans="1:152" s="19" customFormat="1" ht="30" x14ac:dyDescent="0.25">
      <c r="A22" s="18" t="s">
        <v>208</v>
      </c>
      <c r="B22" s="21" t="s">
        <v>54</v>
      </c>
      <c r="C22" s="21" t="s">
        <v>297</v>
      </c>
      <c r="D22" s="22" t="s">
        <v>149</v>
      </c>
      <c r="E22" s="22"/>
      <c r="F22" s="10"/>
      <c r="G22" s="10"/>
      <c r="H22" s="148">
        <f>188299+30000</f>
        <v>218299</v>
      </c>
      <c r="I22" s="10">
        <f t="shared" si="33"/>
        <v>218299</v>
      </c>
      <c r="J22" s="86">
        <v>1</v>
      </c>
      <c r="L22" s="40">
        <v>42236</v>
      </c>
      <c r="M22" s="24" t="s">
        <v>66</v>
      </c>
      <c r="N22" s="24" t="s">
        <v>42</v>
      </c>
      <c r="O22" s="24" t="s">
        <v>42</v>
      </c>
      <c r="P22" s="24"/>
      <c r="R22" s="69" t="s">
        <v>282</v>
      </c>
      <c r="S22" s="51"/>
      <c r="U22" s="63">
        <f t="shared" ref="U22:AC31" si="37">IF($C22=U$3,(IF($R22="On",$G22,0)),0)</f>
        <v>0</v>
      </c>
      <c r="V22" s="63">
        <f t="shared" si="37"/>
        <v>0</v>
      </c>
      <c r="W22" s="63">
        <f t="shared" si="37"/>
        <v>0</v>
      </c>
      <c r="X22" s="63">
        <f t="shared" si="37"/>
        <v>0</v>
      </c>
      <c r="Y22" s="63">
        <f t="shared" si="37"/>
        <v>0</v>
      </c>
      <c r="Z22" s="63">
        <f t="shared" si="37"/>
        <v>0</v>
      </c>
      <c r="AA22" s="63">
        <f t="shared" si="37"/>
        <v>0</v>
      </c>
      <c r="AB22" s="63">
        <f t="shared" si="37"/>
        <v>0</v>
      </c>
      <c r="AC22" s="63">
        <f t="shared" si="37"/>
        <v>0</v>
      </c>
      <c r="AD22" s="65">
        <f t="shared" si="2"/>
        <v>0</v>
      </c>
      <c r="AF22" s="68">
        <f t="shared" si="0"/>
        <v>0</v>
      </c>
      <c r="AH22" s="63">
        <f t="shared" ref="AH22:AP31" si="38">IF($C22=AH$3,(IF($R22="On",$F22,0)),0)</f>
        <v>0</v>
      </c>
      <c r="AI22" s="63">
        <f t="shared" si="38"/>
        <v>0</v>
      </c>
      <c r="AJ22" s="63">
        <f t="shared" si="38"/>
        <v>0</v>
      </c>
      <c r="AK22" s="63">
        <f t="shared" si="38"/>
        <v>0</v>
      </c>
      <c r="AL22" s="63">
        <f t="shared" si="38"/>
        <v>0</v>
      </c>
      <c r="AM22" s="63">
        <f t="shared" si="38"/>
        <v>0</v>
      </c>
      <c r="AN22" s="63">
        <f t="shared" si="38"/>
        <v>0</v>
      </c>
      <c r="AO22" s="63">
        <f t="shared" si="38"/>
        <v>0</v>
      </c>
      <c r="AP22" s="63">
        <f t="shared" si="38"/>
        <v>0</v>
      </c>
      <c r="AQ22" s="65">
        <f t="shared" si="4"/>
        <v>0</v>
      </c>
      <c r="AS22" s="68">
        <f t="shared" si="5"/>
        <v>0</v>
      </c>
      <c r="AU22" s="63">
        <f t="shared" ref="AU22:BC31" si="39">IF($C22=AU$3,(IF($R22="On",$H22,0)),0)</f>
        <v>0</v>
      </c>
      <c r="AV22" s="63">
        <f t="shared" si="39"/>
        <v>0</v>
      </c>
      <c r="AW22" s="63">
        <f t="shared" si="39"/>
        <v>0</v>
      </c>
      <c r="AX22" s="63">
        <f t="shared" si="39"/>
        <v>0</v>
      </c>
      <c r="AY22" s="63">
        <f t="shared" si="39"/>
        <v>0</v>
      </c>
      <c r="AZ22" s="63">
        <f t="shared" si="39"/>
        <v>0</v>
      </c>
      <c r="BA22" s="63">
        <f t="shared" si="39"/>
        <v>0</v>
      </c>
      <c r="BB22" s="63">
        <f t="shared" si="39"/>
        <v>0</v>
      </c>
      <c r="BC22" s="63">
        <f t="shared" si="39"/>
        <v>0</v>
      </c>
      <c r="BD22" s="65">
        <f t="shared" si="7"/>
        <v>0</v>
      </c>
      <c r="BF22" s="68">
        <f t="shared" si="8"/>
        <v>-218299</v>
      </c>
      <c r="BH22" s="63">
        <f t="shared" ref="BH22:BP31" si="40">IF($C22=BH$3,(IF($R22="On",$E22,0)),0)</f>
        <v>0</v>
      </c>
      <c r="BI22" s="63">
        <f t="shared" si="40"/>
        <v>0</v>
      </c>
      <c r="BJ22" s="63">
        <f t="shared" si="40"/>
        <v>0</v>
      </c>
      <c r="BK22" s="63">
        <f t="shared" si="40"/>
        <v>0</v>
      </c>
      <c r="BL22" s="63">
        <f t="shared" si="40"/>
        <v>0</v>
      </c>
      <c r="BM22" s="63">
        <f t="shared" si="40"/>
        <v>0</v>
      </c>
      <c r="BN22" s="63">
        <f t="shared" si="40"/>
        <v>0</v>
      </c>
      <c r="BO22" s="63">
        <f t="shared" si="40"/>
        <v>0</v>
      </c>
      <c r="BP22" s="63">
        <f t="shared" si="40"/>
        <v>0</v>
      </c>
      <c r="BQ22" s="65">
        <f t="shared" si="10"/>
        <v>0</v>
      </c>
      <c r="BS22" s="68">
        <f t="shared" si="11"/>
        <v>0</v>
      </c>
      <c r="BV22" s="93">
        <f t="shared" si="36"/>
        <v>0</v>
      </c>
      <c r="BW22" s="93">
        <f t="shared" si="36"/>
        <v>0</v>
      </c>
      <c r="BX22" s="93">
        <f t="shared" si="36"/>
        <v>0</v>
      </c>
      <c r="BY22" s="93">
        <f t="shared" si="36"/>
        <v>0</v>
      </c>
      <c r="BZ22" s="93">
        <f t="shared" si="36"/>
        <v>0</v>
      </c>
      <c r="CA22" s="93">
        <f t="shared" si="36"/>
        <v>0</v>
      </c>
      <c r="CB22" s="93">
        <f t="shared" si="36"/>
        <v>0</v>
      </c>
      <c r="CC22" s="93">
        <f t="shared" si="36"/>
        <v>0</v>
      </c>
      <c r="CD22" s="93">
        <f t="shared" si="36"/>
        <v>0</v>
      </c>
      <c r="CE22" s="94">
        <f t="shared" si="13"/>
        <v>0</v>
      </c>
      <c r="CF22" s="95"/>
      <c r="CG22" s="96">
        <f t="shared" si="14"/>
        <v>0</v>
      </c>
      <c r="CJ22" s="63">
        <f t="shared" si="15"/>
        <v>0</v>
      </c>
      <c r="CK22" s="63">
        <f t="shared" si="16"/>
        <v>0</v>
      </c>
      <c r="CL22" s="63">
        <f t="shared" si="16"/>
        <v>0</v>
      </c>
      <c r="CM22" s="63">
        <f t="shared" si="16"/>
        <v>0</v>
      </c>
      <c r="CN22" s="63">
        <f t="shared" si="16"/>
        <v>0</v>
      </c>
      <c r="CO22" s="63">
        <f t="shared" si="16"/>
        <v>0</v>
      </c>
      <c r="CP22" s="63">
        <f t="shared" si="16"/>
        <v>0</v>
      </c>
      <c r="CQ22" s="63">
        <f t="shared" si="16"/>
        <v>0</v>
      </c>
      <c r="CR22" s="63">
        <f t="shared" si="16"/>
        <v>0</v>
      </c>
      <c r="CS22" s="65">
        <f t="shared" si="17"/>
        <v>0</v>
      </c>
      <c r="CU22" s="68">
        <f t="shared" si="18"/>
        <v>0</v>
      </c>
      <c r="CW22" s="63">
        <f t="shared" si="19"/>
        <v>0</v>
      </c>
      <c r="CX22" s="63">
        <f t="shared" si="20"/>
        <v>0</v>
      </c>
      <c r="CY22" s="63">
        <f t="shared" si="20"/>
        <v>0</v>
      </c>
      <c r="CZ22" s="63">
        <f t="shared" si="20"/>
        <v>0</v>
      </c>
      <c r="DA22" s="63">
        <f t="shared" si="20"/>
        <v>0</v>
      </c>
      <c r="DB22" s="63">
        <f t="shared" si="20"/>
        <v>0</v>
      </c>
      <c r="DC22" s="63">
        <f t="shared" si="20"/>
        <v>0</v>
      </c>
      <c r="DD22" s="63">
        <f t="shared" si="20"/>
        <v>0</v>
      </c>
      <c r="DE22" s="63">
        <f t="shared" si="20"/>
        <v>0</v>
      </c>
      <c r="DF22" s="63">
        <f t="shared" si="34"/>
        <v>0</v>
      </c>
      <c r="DH22" s="68">
        <f t="shared" si="21"/>
        <v>0</v>
      </c>
      <c r="DJ22" s="63">
        <f t="shared" si="22"/>
        <v>0</v>
      </c>
      <c r="DK22" s="63">
        <f t="shared" si="23"/>
        <v>0</v>
      </c>
      <c r="DL22" s="63">
        <f t="shared" si="23"/>
        <v>0</v>
      </c>
      <c r="DM22" s="63">
        <f t="shared" si="23"/>
        <v>0</v>
      </c>
      <c r="DN22" s="63">
        <f t="shared" si="23"/>
        <v>0</v>
      </c>
      <c r="DO22" s="63">
        <f t="shared" si="23"/>
        <v>0</v>
      </c>
      <c r="DP22" s="63">
        <f t="shared" si="23"/>
        <v>0</v>
      </c>
      <c r="DQ22" s="63">
        <f t="shared" si="23"/>
        <v>0</v>
      </c>
      <c r="DR22" s="63">
        <f t="shared" si="23"/>
        <v>218299</v>
      </c>
      <c r="DS22" s="65">
        <f t="shared" si="24"/>
        <v>218299</v>
      </c>
      <c r="DU22" s="68">
        <f t="shared" si="25"/>
        <v>218299</v>
      </c>
      <c r="DW22" s="63">
        <f t="shared" si="26"/>
        <v>0</v>
      </c>
      <c r="DX22" s="63">
        <f t="shared" si="27"/>
        <v>0</v>
      </c>
      <c r="DY22" s="63">
        <f t="shared" si="27"/>
        <v>0</v>
      </c>
      <c r="DZ22" s="63">
        <f t="shared" si="27"/>
        <v>0</v>
      </c>
      <c r="EA22" s="63">
        <f t="shared" si="27"/>
        <v>0</v>
      </c>
      <c r="EB22" s="63">
        <f t="shared" si="27"/>
        <v>0</v>
      </c>
      <c r="EC22" s="63">
        <f t="shared" si="27"/>
        <v>0</v>
      </c>
      <c r="ED22" s="63">
        <f t="shared" si="27"/>
        <v>0</v>
      </c>
      <c r="EE22" s="63">
        <f t="shared" si="27"/>
        <v>0</v>
      </c>
      <c r="EF22" s="63">
        <f t="shared" si="35"/>
        <v>0</v>
      </c>
      <c r="EH22" s="68">
        <f t="shared" si="28"/>
        <v>0</v>
      </c>
      <c r="EK22" s="93">
        <f t="shared" si="29"/>
        <v>0</v>
      </c>
      <c r="EL22" s="93">
        <f t="shared" si="30"/>
        <v>0</v>
      </c>
      <c r="EM22" s="93">
        <f t="shared" si="30"/>
        <v>0</v>
      </c>
      <c r="EN22" s="93">
        <f t="shared" si="30"/>
        <v>0</v>
      </c>
      <c r="EO22" s="93">
        <f t="shared" si="30"/>
        <v>0</v>
      </c>
      <c r="EP22" s="93">
        <f t="shared" si="30"/>
        <v>0</v>
      </c>
      <c r="EQ22" s="93">
        <f t="shared" si="30"/>
        <v>0</v>
      </c>
      <c r="ER22" s="93">
        <f t="shared" si="30"/>
        <v>0</v>
      </c>
      <c r="ES22" s="93">
        <f t="shared" si="30"/>
        <v>1</v>
      </c>
      <c r="ET22" s="94">
        <f t="shared" si="31"/>
        <v>1</v>
      </c>
      <c r="EU22" s="95"/>
      <c r="EV22" s="96">
        <f t="shared" si="32"/>
        <v>1</v>
      </c>
    </row>
    <row r="23" spans="1:152" s="19" customFormat="1" ht="60" x14ac:dyDescent="0.25">
      <c r="A23" s="18" t="s">
        <v>209</v>
      </c>
      <c r="B23" s="21" t="s">
        <v>66</v>
      </c>
      <c r="C23" s="21" t="s">
        <v>295</v>
      </c>
      <c r="D23" s="22" t="s">
        <v>88</v>
      </c>
      <c r="E23" s="22"/>
      <c r="F23" s="10"/>
      <c r="G23" s="10">
        <v>2185000</v>
      </c>
      <c r="H23" s="10"/>
      <c r="I23" s="10">
        <f t="shared" si="33"/>
        <v>2185000</v>
      </c>
      <c r="J23" s="24"/>
      <c r="L23" s="40">
        <v>42227</v>
      </c>
      <c r="M23" s="24" t="s">
        <v>42</v>
      </c>
      <c r="N23" s="24" t="s">
        <v>42</v>
      </c>
      <c r="O23" s="24" t="s">
        <v>42</v>
      </c>
      <c r="P23" s="24"/>
      <c r="R23" s="69" t="s">
        <v>282</v>
      </c>
      <c r="S23" s="51"/>
      <c r="U23" s="63">
        <f t="shared" si="37"/>
        <v>0</v>
      </c>
      <c r="V23" s="63">
        <f t="shared" si="37"/>
        <v>0</v>
      </c>
      <c r="W23" s="63">
        <f t="shared" si="37"/>
        <v>0</v>
      </c>
      <c r="X23" s="63">
        <f t="shared" si="37"/>
        <v>0</v>
      </c>
      <c r="Y23" s="63">
        <f t="shared" si="37"/>
        <v>0</v>
      </c>
      <c r="Z23" s="63">
        <f t="shared" si="37"/>
        <v>0</v>
      </c>
      <c r="AA23" s="63">
        <f t="shared" si="37"/>
        <v>0</v>
      </c>
      <c r="AB23" s="63">
        <f t="shared" si="37"/>
        <v>0</v>
      </c>
      <c r="AC23" s="63">
        <f t="shared" si="37"/>
        <v>0</v>
      </c>
      <c r="AD23" s="65">
        <f t="shared" si="2"/>
        <v>0</v>
      </c>
      <c r="AF23" s="68">
        <f t="shared" si="0"/>
        <v>-2185000</v>
      </c>
      <c r="AH23" s="63">
        <f t="shared" si="38"/>
        <v>0</v>
      </c>
      <c r="AI23" s="63">
        <f t="shared" si="38"/>
        <v>0</v>
      </c>
      <c r="AJ23" s="63">
        <f t="shared" si="38"/>
        <v>0</v>
      </c>
      <c r="AK23" s="63">
        <f t="shared" si="38"/>
        <v>0</v>
      </c>
      <c r="AL23" s="63">
        <f t="shared" si="38"/>
        <v>0</v>
      </c>
      <c r="AM23" s="63">
        <f t="shared" si="38"/>
        <v>0</v>
      </c>
      <c r="AN23" s="63">
        <f t="shared" si="38"/>
        <v>0</v>
      </c>
      <c r="AO23" s="63">
        <f t="shared" si="38"/>
        <v>0</v>
      </c>
      <c r="AP23" s="63">
        <f t="shared" si="38"/>
        <v>0</v>
      </c>
      <c r="AQ23" s="65">
        <f t="shared" si="4"/>
        <v>0</v>
      </c>
      <c r="AS23" s="68">
        <f t="shared" si="5"/>
        <v>0</v>
      </c>
      <c r="AU23" s="63">
        <f t="shared" si="39"/>
        <v>0</v>
      </c>
      <c r="AV23" s="63">
        <f t="shared" si="39"/>
        <v>0</v>
      </c>
      <c r="AW23" s="63">
        <f t="shared" si="39"/>
        <v>0</v>
      </c>
      <c r="AX23" s="63">
        <f t="shared" si="39"/>
        <v>0</v>
      </c>
      <c r="AY23" s="63">
        <f t="shared" si="39"/>
        <v>0</v>
      </c>
      <c r="AZ23" s="63">
        <f t="shared" si="39"/>
        <v>0</v>
      </c>
      <c r="BA23" s="63">
        <f t="shared" si="39"/>
        <v>0</v>
      </c>
      <c r="BB23" s="63">
        <f t="shared" si="39"/>
        <v>0</v>
      </c>
      <c r="BC23" s="63">
        <f t="shared" si="39"/>
        <v>0</v>
      </c>
      <c r="BD23" s="65">
        <f t="shared" si="7"/>
        <v>0</v>
      </c>
      <c r="BF23" s="68">
        <f t="shared" si="8"/>
        <v>0</v>
      </c>
      <c r="BH23" s="63">
        <f t="shared" si="40"/>
        <v>0</v>
      </c>
      <c r="BI23" s="63">
        <f t="shared" si="40"/>
        <v>0</v>
      </c>
      <c r="BJ23" s="63">
        <f t="shared" si="40"/>
        <v>0</v>
      </c>
      <c r="BK23" s="63">
        <f t="shared" si="40"/>
        <v>0</v>
      </c>
      <c r="BL23" s="63">
        <f t="shared" si="40"/>
        <v>0</v>
      </c>
      <c r="BM23" s="63">
        <f t="shared" si="40"/>
        <v>0</v>
      </c>
      <c r="BN23" s="63">
        <f t="shared" si="40"/>
        <v>0</v>
      </c>
      <c r="BO23" s="63">
        <f t="shared" si="40"/>
        <v>0</v>
      </c>
      <c r="BP23" s="63">
        <f t="shared" si="40"/>
        <v>0</v>
      </c>
      <c r="BQ23" s="65">
        <f t="shared" si="10"/>
        <v>0</v>
      </c>
      <c r="BS23" s="68">
        <f t="shared" si="11"/>
        <v>0</v>
      </c>
      <c r="BV23" s="93">
        <f t="shared" si="36"/>
        <v>0</v>
      </c>
      <c r="BW23" s="93">
        <f t="shared" si="36"/>
        <v>0</v>
      </c>
      <c r="BX23" s="93">
        <f t="shared" si="36"/>
        <v>0</v>
      </c>
      <c r="BY23" s="93">
        <f t="shared" si="36"/>
        <v>0</v>
      </c>
      <c r="BZ23" s="93">
        <f t="shared" si="36"/>
        <v>0</v>
      </c>
      <c r="CA23" s="93">
        <f t="shared" si="36"/>
        <v>0</v>
      </c>
      <c r="CB23" s="93">
        <f t="shared" si="36"/>
        <v>0</v>
      </c>
      <c r="CC23" s="93">
        <f t="shared" si="36"/>
        <v>0</v>
      </c>
      <c r="CD23" s="93">
        <f t="shared" si="36"/>
        <v>0</v>
      </c>
      <c r="CE23" s="94">
        <f t="shared" si="13"/>
        <v>0</v>
      </c>
      <c r="CF23" s="95"/>
      <c r="CG23" s="96">
        <f t="shared" si="14"/>
        <v>0</v>
      </c>
      <c r="CJ23" s="63">
        <f t="shared" si="15"/>
        <v>0</v>
      </c>
      <c r="CK23" s="63">
        <f t="shared" si="16"/>
        <v>0</v>
      </c>
      <c r="CL23" s="63">
        <f t="shared" si="16"/>
        <v>0</v>
      </c>
      <c r="CM23" s="63">
        <f t="shared" si="16"/>
        <v>0</v>
      </c>
      <c r="CN23" s="63">
        <f t="shared" si="16"/>
        <v>0</v>
      </c>
      <c r="CO23" s="63">
        <f t="shared" si="16"/>
        <v>0</v>
      </c>
      <c r="CP23" s="63">
        <f t="shared" si="16"/>
        <v>2185000</v>
      </c>
      <c r="CQ23" s="63">
        <f t="shared" si="16"/>
        <v>0</v>
      </c>
      <c r="CR23" s="63">
        <f t="shared" si="16"/>
        <v>0</v>
      </c>
      <c r="CS23" s="65">
        <f t="shared" si="17"/>
        <v>2185000</v>
      </c>
      <c r="CU23" s="68">
        <f t="shared" si="18"/>
        <v>2185000</v>
      </c>
      <c r="CW23" s="63">
        <f t="shared" si="19"/>
        <v>0</v>
      </c>
      <c r="CX23" s="63">
        <f t="shared" si="20"/>
        <v>0</v>
      </c>
      <c r="CY23" s="63">
        <f t="shared" si="20"/>
        <v>0</v>
      </c>
      <c r="CZ23" s="63">
        <f t="shared" si="20"/>
        <v>0</v>
      </c>
      <c r="DA23" s="63">
        <f t="shared" si="20"/>
        <v>0</v>
      </c>
      <c r="DB23" s="63">
        <f t="shared" si="20"/>
        <v>0</v>
      </c>
      <c r="DC23" s="63">
        <f t="shared" si="20"/>
        <v>0</v>
      </c>
      <c r="DD23" s="63">
        <f t="shared" si="20"/>
        <v>0</v>
      </c>
      <c r="DE23" s="63">
        <f t="shared" si="20"/>
        <v>0</v>
      </c>
      <c r="DF23" s="63">
        <f t="shared" si="34"/>
        <v>0</v>
      </c>
      <c r="DH23" s="68">
        <f t="shared" si="21"/>
        <v>0</v>
      </c>
      <c r="DJ23" s="63">
        <f t="shared" si="22"/>
        <v>0</v>
      </c>
      <c r="DK23" s="63">
        <f t="shared" si="23"/>
        <v>0</v>
      </c>
      <c r="DL23" s="63">
        <f t="shared" si="23"/>
        <v>0</v>
      </c>
      <c r="DM23" s="63">
        <f t="shared" si="23"/>
        <v>0</v>
      </c>
      <c r="DN23" s="63">
        <f t="shared" si="23"/>
        <v>0</v>
      </c>
      <c r="DO23" s="63">
        <f t="shared" si="23"/>
        <v>0</v>
      </c>
      <c r="DP23" s="63">
        <f t="shared" si="23"/>
        <v>0</v>
      </c>
      <c r="DQ23" s="63">
        <f t="shared" si="23"/>
        <v>0</v>
      </c>
      <c r="DR23" s="63">
        <f t="shared" si="23"/>
        <v>0</v>
      </c>
      <c r="DS23" s="65">
        <f t="shared" si="24"/>
        <v>0</v>
      </c>
      <c r="DU23" s="68">
        <f t="shared" si="25"/>
        <v>0</v>
      </c>
      <c r="DW23" s="63">
        <f t="shared" si="26"/>
        <v>0</v>
      </c>
      <c r="DX23" s="63">
        <f t="shared" si="27"/>
        <v>0</v>
      </c>
      <c r="DY23" s="63">
        <f t="shared" si="27"/>
        <v>0</v>
      </c>
      <c r="DZ23" s="63">
        <f t="shared" si="27"/>
        <v>0</v>
      </c>
      <c r="EA23" s="63">
        <f t="shared" si="27"/>
        <v>0</v>
      </c>
      <c r="EB23" s="63">
        <f t="shared" si="27"/>
        <v>0</v>
      </c>
      <c r="EC23" s="63">
        <f t="shared" si="27"/>
        <v>0</v>
      </c>
      <c r="ED23" s="63">
        <f t="shared" si="27"/>
        <v>0</v>
      </c>
      <c r="EE23" s="63">
        <f t="shared" si="27"/>
        <v>0</v>
      </c>
      <c r="EF23" s="63">
        <f t="shared" si="35"/>
        <v>0</v>
      </c>
      <c r="EH23" s="68">
        <f t="shared" si="28"/>
        <v>0</v>
      </c>
      <c r="EK23" s="93">
        <f t="shared" si="29"/>
        <v>0</v>
      </c>
      <c r="EL23" s="93">
        <f t="shared" si="30"/>
        <v>0</v>
      </c>
      <c r="EM23" s="93">
        <f t="shared" si="30"/>
        <v>0</v>
      </c>
      <c r="EN23" s="93">
        <f t="shared" si="30"/>
        <v>0</v>
      </c>
      <c r="EO23" s="93">
        <f t="shared" si="30"/>
        <v>0</v>
      </c>
      <c r="EP23" s="93">
        <f t="shared" si="30"/>
        <v>0</v>
      </c>
      <c r="EQ23" s="93">
        <f t="shared" si="30"/>
        <v>0</v>
      </c>
      <c r="ER23" s="93">
        <f t="shared" si="30"/>
        <v>0</v>
      </c>
      <c r="ES23" s="93">
        <f t="shared" si="30"/>
        <v>0</v>
      </c>
      <c r="ET23" s="94">
        <f t="shared" si="31"/>
        <v>0</v>
      </c>
      <c r="EU23" s="95"/>
      <c r="EV23" s="96">
        <f t="shared" si="32"/>
        <v>0</v>
      </c>
    </row>
    <row r="24" spans="1:152" s="19" customFormat="1" ht="60" x14ac:dyDescent="0.25">
      <c r="A24" s="18" t="s">
        <v>210</v>
      </c>
      <c r="B24" s="21" t="s">
        <v>66</v>
      </c>
      <c r="C24" s="21" t="s">
        <v>295</v>
      </c>
      <c r="D24" s="22" t="s">
        <v>89</v>
      </c>
      <c r="E24" s="22"/>
      <c r="F24" s="10"/>
      <c r="G24" s="10">
        <v>2500000</v>
      </c>
      <c r="H24" s="10"/>
      <c r="I24" s="10">
        <f t="shared" si="33"/>
        <v>2500000</v>
      </c>
      <c r="J24" s="24"/>
      <c r="L24" s="40">
        <v>42227</v>
      </c>
      <c r="M24" s="24" t="s">
        <v>42</v>
      </c>
      <c r="N24" s="24" t="s">
        <v>42</v>
      </c>
      <c r="O24" s="24" t="s">
        <v>42</v>
      </c>
      <c r="P24" s="24"/>
      <c r="R24" s="69" t="s">
        <v>282</v>
      </c>
      <c r="S24" s="51"/>
      <c r="U24" s="63">
        <f t="shared" si="37"/>
        <v>0</v>
      </c>
      <c r="V24" s="63">
        <f t="shared" si="37"/>
        <v>0</v>
      </c>
      <c r="W24" s="63">
        <f t="shared" si="37"/>
        <v>0</v>
      </c>
      <c r="X24" s="63">
        <f t="shared" si="37"/>
        <v>0</v>
      </c>
      <c r="Y24" s="63">
        <f t="shared" si="37"/>
        <v>0</v>
      </c>
      <c r="Z24" s="63">
        <f t="shared" si="37"/>
        <v>0</v>
      </c>
      <c r="AA24" s="63">
        <f t="shared" si="37"/>
        <v>0</v>
      </c>
      <c r="AB24" s="63">
        <f t="shared" si="37"/>
        <v>0</v>
      </c>
      <c r="AC24" s="63">
        <f t="shared" si="37"/>
        <v>0</v>
      </c>
      <c r="AD24" s="65">
        <f t="shared" si="2"/>
        <v>0</v>
      </c>
      <c r="AF24" s="68">
        <f t="shared" si="0"/>
        <v>-2500000</v>
      </c>
      <c r="AH24" s="63">
        <f t="shared" si="38"/>
        <v>0</v>
      </c>
      <c r="AI24" s="63">
        <f t="shared" si="38"/>
        <v>0</v>
      </c>
      <c r="AJ24" s="63">
        <f t="shared" si="38"/>
        <v>0</v>
      </c>
      <c r="AK24" s="63">
        <f t="shared" si="38"/>
        <v>0</v>
      </c>
      <c r="AL24" s="63">
        <f t="shared" si="38"/>
        <v>0</v>
      </c>
      <c r="AM24" s="63">
        <f t="shared" si="38"/>
        <v>0</v>
      </c>
      <c r="AN24" s="63">
        <f t="shared" si="38"/>
        <v>0</v>
      </c>
      <c r="AO24" s="63">
        <f t="shared" si="38"/>
        <v>0</v>
      </c>
      <c r="AP24" s="63">
        <f t="shared" si="38"/>
        <v>0</v>
      </c>
      <c r="AQ24" s="65">
        <f t="shared" si="4"/>
        <v>0</v>
      </c>
      <c r="AS24" s="68">
        <f t="shared" si="5"/>
        <v>0</v>
      </c>
      <c r="AU24" s="63">
        <f t="shared" si="39"/>
        <v>0</v>
      </c>
      <c r="AV24" s="63">
        <f t="shared" si="39"/>
        <v>0</v>
      </c>
      <c r="AW24" s="63">
        <f t="shared" si="39"/>
        <v>0</v>
      </c>
      <c r="AX24" s="63">
        <f t="shared" si="39"/>
        <v>0</v>
      </c>
      <c r="AY24" s="63">
        <f t="shared" si="39"/>
        <v>0</v>
      </c>
      <c r="AZ24" s="63">
        <f t="shared" si="39"/>
        <v>0</v>
      </c>
      <c r="BA24" s="63">
        <f t="shared" si="39"/>
        <v>0</v>
      </c>
      <c r="BB24" s="63">
        <f t="shared" si="39"/>
        <v>0</v>
      </c>
      <c r="BC24" s="63">
        <f t="shared" si="39"/>
        <v>0</v>
      </c>
      <c r="BD24" s="65">
        <f t="shared" si="7"/>
        <v>0</v>
      </c>
      <c r="BF24" s="68">
        <f t="shared" si="8"/>
        <v>0</v>
      </c>
      <c r="BH24" s="63">
        <f t="shared" si="40"/>
        <v>0</v>
      </c>
      <c r="BI24" s="63">
        <f t="shared" si="40"/>
        <v>0</v>
      </c>
      <c r="BJ24" s="63">
        <f t="shared" si="40"/>
        <v>0</v>
      </c>
      <c r="BK24" s="63">
        <f t="shared" si="40"/>
        <v>0</v>
      </c>
      <c r="BL24" s="63">
        <f t="shared" si="40"/>
        <v>0</v>
      </c>
      <c r="BM24" s="63">
        <f t="shared" si="40"/>
        <v>0</v>
      </c>
      <c r="BN24" s="63">
        <f t="shared" si="40"/>
        <v>0</v>
      </c>
      <c r="BO24" s="63">
        <f t="shared" si="40"/>
        <v>0</v>
      </c>
      <c r="BP24" s="63">
        <f t="shared" si="40"/>
        <v>0</v>
      </c>
      <c r="BQ24" s="65">
        <f t="shared" si="10"/>
        <v>0</v>
      </c>
      <c r="BS24" s="68">
        <f t="shared" si="11"/>
        <v>0</v>
      </c>
      <c r="BV24" s="93">
        <f t="shared" si="36"/>
        <v>0</v>
      </c>
      <c r="BW24" s="93">
        <f t="shared" si="36"/>
        <v>0</v>
      </c>
      <c r="BX24" s="93">
        <f t="shared" si="36"/>
        <v>0</v>
      </c>
      <c r="BY24" s="93">
        <f t="shared" si="36"/>
        <v>0</v>
      </c>
      <c r="BZ24" s="93">
        <f t="shared" si="36"/>
        <v>0</v>
      </c>
      <c r="CA24" s="93">
        <f t="shared" si="36"/>
        <v>0</v>
      </c>
      <c r="CB24" s="93">
        <f t="shared" si="36"/>
        <v>0</v>
      </c>
      <c r="CC24" s="93">
        <f t="shared" si="36"/>
        <v>0</v>
      </c>
      <c r="CD24" s="93">
        <f t="shared" si="36"/>
        <v>0</v>
      </c>
      <c r="CE24" s="94">
        <f t="shared" si="13"/>
        <v>0</v>
      </c>
      <c r="CF24" s="95"/>
      <c r="CG24" s="96">
        <f t="shared" si="14"/>
        <v>0</v>
      </c>
      <c r="CJ24" s="63">
        <f t="shared" si="15"/>
        <v>0</v>
      </c>
      <c r="CK24" s="63">
        <f t="shared" si="16"/>
        <v>0</v>
      </c>
      <c r="CL24" s="63">
        <f t="shared" si="16"/>
        <v>0</v>
      </c>
      <c r="CM24" s="63">
        <f t="shared" si="16"/>
        <v>0</v>
      </c>
      <c r="CN24" s="63">
        <f t="shared" si="16"/>
        <v>0</v>
      </c>
      <c r="CO24" s="63">
        <f t="shared" si="16"/>
        <v>0</v>
      </c>
      <c r="CP24" s="63">
        <f t="shared" si="16"/>
        <v>2500000</v>
      </c>
      <c r="CQ24" s="63">
        <f t="shared" si="16"/>
        <v>0</v>
      </c>
      <c r="CR24" s="63">
        <f t="shared" si="16"/>
        <v>0</v>
      </c>
      <c r="CS24" s="65">
        <f t="shared" si="17"/>
        <v>2500000</v>
      </c>
      <c r="CU24" s="68">
        <f t="shared" si="18"/>
        <v>2500000</v>
      </c>
      <c r="CW24" s="63">
        <f t="shared" si="19"/>
        <v>0</v>
      </c>
      <c r="CX24" s="63">
        <f t="shared" si="20"/>
        <v>0</v>
      </c>
      <c r="CY24" s="63">
        <f t="shared" si="20"/>
        <v>0</v>
      </c>
      <c r="CZ24" s="63">
        <f t="shared" si="20"/>
        <v>0</v>
      </c>
      <c r="DA24" s="63">
        <f t="shared" si="20"/>
        <v>0</v>
      </c>
      <c r="DB24" s="63">
        <f t="shared" si="20"/>
        <v>0</v>
      </c>
      <c r="DC24" s="63">
        <f t="shared" si="20"/>
        <v>0</v>
      </c>
      <c r="DD24" s="63">
        <f t="shared" si="20"/>
        <v>0</v>
      </c>
      <c r="DE24" s="63">
        <f t="shared" si="20"/>
        <v>0</v>
      </c>
      <c r="DF24" s="63">
        <f t="shared" si="34"/>
        <v>0</v>
      </c>
      <c r="DH24" s="68">
        <f t="shared" si="21"/>
        <v>0</v>
      </c>
      <c r="DJ24" s="63">
        <f t="shared" si="22"/>
        <v>0</v>
      </c>
      <c r="DK24" s="63">
        <f t="shared" si="23"/>
        <v>0</v>
      </c>
      <c r="DL24" s="63">
        <f t="shared" si="23"/>
        <v>0</v>
      </c>
      <c r="DM24" s="63">
        <f t="shared" si="23"/>
        <v>0</v>
      </c>
      <c r="DN24" s="63">
        <f t="shared" si="23"/>
        <v>0</v>
      </c>
      <c r="DO24" s="63">
        <f t="shared" si="23"/>
        <v>0</v>
      </c>
      <c r="DP24" s="63">
        <f t="shared" si="23"/>
        <v>0</v>
      </c>
      <c r="DQ24" s="63">
        <f t="shared" si="23"/>
        <v>0</v>
      </c>
      <c r="DR24" s="63">
        <f t="shared" si="23"/>
        <v>0</v>
      </c>
      <c r="DS24" s="65">
        <f t="shared" si="24"/>
        <v>0</v>
      </c>
      <c r="DU24" s="68">
        <f t="shared" si="25"/>
        <v>0</v>
      </c>
      <c r="DW24" s="63">
        <f t="shared" si="26"/>
        <v>0</v>
      </c>
      <c r="DX24" s="63">
        <f t="shared" si="27"/>
        <v>0</v>
      </c>
      <c r="DY24" s="63">
        <f t="shared" si="27"/>
        <v>0</v>
      </c>
      <c r="DZ24" s="63">
        <f t="shared" si="27"/>
        <v>0</v>
      </c>
      <c r="EA24" s="63">
        <f t="shared" si="27"/>
        <v>0</v>
      </c>
      <c r="EB24" s="63">
        <f t="shared" si="27"/>
        <v>0</v>
      </c>
      <c r="EC24" s="63">
        <f t="shared" si="27"/>
        <v>0</v>
      </c>
      <c r="ED24" s="63">
        <f t="shared" si="27"/>
        <v>0</v>
      </c>
      <c r="EE24" s="63">
        <f t="shared" si="27"/>
        <v>0</v>
      </c>
      <c r="EF24" s="63">
        <f t="shared" si="35"/>
        <v>0</v>
      </c>
      <c r="EH24" s="68">
        <f t="shared" si="28"/>
        <v>0</v>
      </c>
      <c r="EK24" s="93">
        <f t="shared" si="29"/>
        <v>0</v>
      </c>
      <c r="EL24" s="93">
        <f t="shared" si="30"/>
        <v>0</v>
      </c>
      <c r="EM24" s="93">
        <f t="shared" si="30"/>
        <v>0</v>
      </c>
      <c r="EN24" s="93">
        <f t="shared" si="30"/>
        <v>0</v>
      </c>
      <c r="EO24" s="93">
        <f t="shared" si="30"/>
        <v>0</v>
      </c>
      <c r="EP24" s="93">
        <f t="shared" si="30"/>
        <v>0</v>
      </c>
      <c r="EQ24" s="93">
        <f t="shared" si="30"/>
        <v>0</v>
      </c>
      <c r="ER24" s="93">
        <f t="shared" si="30"/>
        <v>0</v>
      </c>
      <c r="ES24" s="93">
        <f t="shared" si="30"/>
        <v>0</v>
      </c>
      <c r="ET24" s="94">
        <f t="shared" si="31"/>
        <v>0</v>
      </c>
      <c r="EU24" s="95"/>
      <c r="EV24" s="96">
        <f t="shared" si="32"/>
        <v>0</v>
      </c>
    </row>
    <row r="25" spans="1:152" s="19" customFormat="1" ht="60" x14ac:dyDescent="0.25">
      <c r="A25" s="18" t="s">
        <v>211</v>
      </c>
      <c r="B25" s="21" t="s">
        <v>66</v>
      </c>
      <c r="C25" s="21" t="s">
        <v>295</v>
      </c>
      <c r="D25" s="22" t="s">
        <v>90</v>
      </c>
      <c r="E25" s="22"/>
      <c r="F25" s="10"/>
      <c r="G25" s="10">
        <v>1959000</v>
      </c>
      <c r="H25" s="10"/>
      <c r="I25" s="10">
        <f t="shared" si="33"/>
        <v>1959000</v>
      </c>
      <c r="J25" s="24"/>
      <c r="L25" s="40">
        <v>42227</v>
      </c>
      <c r="M25" s="24" t="s">
        <v>42</v>
      </c>
      <c r="N25" s="24" t="s">
        <v>42</v>
      </c>
      <c r="O25" s="24" t="s">
        <v>42</v>
      </c>
      <c r="P25" s="24"/>
      <c r="R25" s="69" t="s">
        <v>282</v>
      </c>
      <c r="S25" s="51"/>
      <c r="U25" s="63">
        <f t="shared" si="37"/>
        <v>0</v>
      </c>
      <c r="V25" s="63">
        <f t="shared" si="37"/>
        <v>0</v>
      </c>
      <c r="W25" s="63">
        <f t="shared" si="37"/>
        <v>0</v>
      </c>
      <c r="X25" s="63">
        <f t="shared" si="37"/>
        <v>0</v>
      </c>
      <c r="Y25" s="63">
        <f t="shared" si="37"/>
        <v>0</v>
      </c>
      <c r="Z25" s="63">
        <f t="shared" si="37"/>
        <v>0</v>
      </c>
      <c r="AA25" s="63">
        <f t="shared" si="37"/>
        <v>0</v>
      </c>
      <c r="AB25" s="63">
        <f t="shared" si="37"/>
        <v>0</v>
      </c>
      <c r="AC25" s="63">
        <f t="shared" si="37"/>
        <v>0</v>
      </c>
      <c r="AD25" s="65">
        <f t="shared" si="2"/>
        <v>0</v>
      </c>
      <c r="AF25" s="68">
        <f t="shared" si="0"/>
        <v>-1959000</v>
      </c>
      <c r="AH25" s="63">
        <f t="shared" si="38"/>
        <v>0</v>
      </c>
      <c r="AI25" s="63">
        <f t="shared" si="38"/>
        <v>0</v>
      </c>
      <c r="AJ25" s="63">
        <f t="shared" si="38"/>
        <v>0</v>
      </c>
      <c r="AK25" s="63">
        <f t="shared" si="38"/>
        <v>0</v>
      </c>
      <c r="AL25" s="63">
        <f t="shared" si="38"/>
        <v>0</v>
      </c>
      <c r="AM25" s="63">
        <f t="shared" si="38"/>
        <v>0</v>
      </c>
      <c r="AN25" s="63">
        <f t="shared" si="38"/>
        <v>0</v>
      </c>
      <c r="AO25" s="63">
        <f t="shared" si="38"/>
        <v>0</v>
      </c>
      <c r="AP25" s="63">
        <f t="shared" si="38"/>
        <v>0</v>
      </c>
      <c r="AQ25" s="65">
        <f t="shared" si="4"/>
        <v>0</v>
      </c>
      <c r="AS25" s="68">
        <f t="shared" si="5"/>
        <v>0</v>
      </c>
      <c r="AU25" s="63">
        <f t="shared" si="39"/>
        <v>0</v>
      </c>
      <c r="AV25" s="63">
        <f t="shared" si="39"/>
        <v>0</v>
      </c>
      <c r="AW25" s="63">
        <f t="shared" si="39"/>
        <v>0</v>
      </c>
      <c r="AX25" s="63">
        <f t="shared" si="39"/>
        <v>0</v>
      </c>
      <c r="AY25" s="63">
        <f t="shared" si="39"/>
        <v>0</v>
      </c>
      <c r="AZ25" s="63">
        <f t="shared" si="39"/>
        <v>0</v>
      </c>
      <c r="BA25" s="63">
        <f t="shared" si="39"/>
        <v>0</v>
      </c>
      <c r="BB25" s="63">
        <f t="shared" si="39"/>
        <v>0</v>
      </c>
      <c r="BC25" s="63">
        <f t="shared" si="39"/>
        <v>0</v>
      </c>
      <c r="BD25" s="65">
        <f t="shared" si="7"/>
        <v>0</v>
      </c>
      <c r="BF25" s="68">
        <f t="shared" si="8"/>
        <v>0</v>
      </c>
      <c r="BH25" s="63">
        <f t="shared" si="40"/>
        <v>0</v>
      </c>
      <c r="BI25" s="63">
        <f t="shared" si="40"/>
        <v>0</v>
      </c>
      <c r="BJ25" s="63">
        <f t="shared" si="40"/>
        <v>0</v>
      </c>
      <c r="BK25" s="63">
        <f t="shared" si="40"/>
        <v>0</v>
      </c>
      <c r="BL25" s="63">
        <f t="shared" si="40"/>
        <v>0</v>
      </c>
      <c r="BM25" s="63">
        <f t="shared" si="40"/>
        <v>0</v>
      </c>
      <c r="BN25" s="63">
        <f t="shared" si="40"/>
        <v>0</v>
      </c>
      <c r="BO25" s="63">
        <f t="shared" si="40"/>
        <v>0</v>
      </c>
      <c r="BP25" s="63">
        <f t="shared" si="40"/>
        <v>0</v>
      </c>
      <c r="BQ25" s="65">
        <f t="shared" si="10"/>
        <v>0</v>
      </c>
      <c r="BS25" s="68">
        <f t="shared" si="11"/>
        <v>0</v>
      </c>
      <c r="BV25" s="93">
        <f t="shared" si="36"/>
        <v>0</v>
      </c>
      <c r="BW25" s="93">
        <f t="shared" si="36"/>
        <v>0</v>
      </c>
      <c r="BX25" s="93">
        <f t="shared" si="36"/>
        <v>0</v>
      </c>
      <c r="BY25" s="93">
        <f t="shared" si="36"/>
        <v>0</v>
      </c>
      <c r="BZ25" s="93">
        <f t="shared" si="36"/>
        <v>0</v>
      </c>
      <c r="CA25" s="93">
        <f t="shared" si="36"/>
        <v>0</v>
      </c>
      <c r="CB25" s="93">
        <f t="shared" si="36"/>
        <v>0</v>
      </c>
      <c r="CC25" s="93">
        <f t="shared" si="36"/>
        <v>0</v>
      </c>
      <c r="CD25" s="93">
        <f t="shared" si="36"/>
        <v>0</v>
      </c>
      <c r="CE25" s="94">
        <f t="shared" si="13"/>
        <v>0</v>
      </c>
      <c r="CF25" s="95"/>
      <c r="CG25" s="96">
        <f t="shared" si="14"/>
        <v>0</v>
      </c>
      <c r="CJ25" s="63">
        <f t="shared" si="15"/>
        <v>0</v>
      </c>
      <c r="CK25" s="63">
        <f t="shared" ref="CK25:CR25" si="41">IF($C25=CK$3,$G25,0)</f>
        <v>0</v>
      </c>
      <c r="CL25" s="63">
        <f t="shared" si="41"/>
        <v>0</v>
      </c>
      <c r="CM25" s="63">
        <f t="shared" si="41"/>
        <v>0</v>
      </c>
      <c r="CN25" s="63">
        <f t="shared" si="41"/>
        <v>0</v>
      </c>
      <c r="CO25" s="63">
        <f t="shared" si="41"/>
        <v>0</v>
      </c>
      <c r="CP25" s="63">
        <f t="shared" si="41"/>
        <v>1959000</v>
      </c>
      <c r="CQ25" s="63">
        <f t="shared" si="41"/>
        <v>0</v>
      </c>
      <c r="CR25" s="63">
        <f t="shared" si="41"/>
        <v>0</v>
      </c>
      <c r="CS25" s="65">
        <f t="shared" si="17"/>
        <v>1959000</v>
      </c>
      <c r="CU25" s="68">
        <f t="shared" si="18"/>
        <v>1959000</v>
      </c>
      <c r="CW25" s="63">
        <f t="shared" si="19"/>
        <v>0</v>
      </c>
      <c r="CX25" s="63">
        <f t="shared" ref="CX25:DE25" si="42">IF($C25=CX$3,$F25,0)</f>
        <v>0</v>
      </c>
      <c r="CY25" s="63">
        <f t="shared" si="42"/>
        <v>0</v>
      </c>
      <c r="CZ25" s="63">
        <f t="shared" si="42"/>
        <v>0</v>
      </c>
      <c r="DA25" s="63">
        <f t="shared" si="42"/>
        <v>0</v>
      </c>
      <c r="DB25" s="63">
        <f t="shared" si="42"/>
        <v>0</v>
      </c>
      <c r="DC25" s="63">
        <f t="shared" si="42"/>
        <v>0</v>
      </c>
      <c r="DD25" s="63">
        <f t="shared" si="42"/>
        <v>0</v>
      </c>
      <c r="DE25" s="63">
        <f t="shared" si="42"/>
        <v>0</v>
      </c>
      <c r="DF25" s="63">
        <f t="shared" si="34"/>
        <v>0</v>
      </c>
      <c r="DH25" s="68">
        <f t="shared" si="21"/>
        <v>0</v>
      </c>
      <c r="DJ25" s="63">
        <f t="shared" si="22"/>
        <v>0</v>
      </c>
      <c r="DK25" s="63">
        <f t="shared" ref="DK25:DR25" si="43">IF($C25=DK$3,$H25,0)</f>
        <v>0</v>
      </c>
      <c r="DL25" s="63">
        <f t="shared" si="43"/>
        <v>0</v>
      </c>
      <c r="DM25" s="63">
        <f t="shared" si="43"/>
        <v>0</v>
      </c>
      <c r="DN25" s="63">
        <f t="shared" si="43"/>
        <v>0</v>
      </c>
      <c r="DO25" s="63">
        <f t="shared" si="43"/>
        <v>0</v>
      </c>
      <c r="DP25" s="63">
        <f t="shared" si="43"/>
        <v>0</v>
      </c>
      <c r="DQ25" s="63">
        <f t="shared" si="43"/>
        <v>0</v>
      </c>
      <c r="DR25" s="63">
        <f t="shared" si="43"/>
        <v>0</v>
      </c>
      <c r="DS25" s="65">
        <f t="shared" si="24"/>
        <v>0</v>
      </c>
      <c r="DU25" s="68">
        <f t="shared" si="25"/>
        <v>0</v>
      </c>
      <c r="DW25" s="63">
        <f t="shared" si="26"/>
        <v>0</v>
      </c>
      <c r="DX25" s="63">
        <f t="shared" ref="DX25:EE25" si="44">IF($C25=DX$3,$E25,0)</f>
        <v>0</v>
      </c>
      <c r="DY25" s="63">
        <f t="shared" si="44"/>
        <v>0</v>
      </c>
      <c r="DZ25" s="63">
        <f t="shared" si="44"/>
        <v>0</v>
      </c>
      <c r="EA25" s="63">
        <f t="shared" si="44"/>
        <v>0</v>
      </c>
      <c r="EB25" s="63">
        <f t="shared" si="44"/>
        <v>0</v>
      </c>
      <c r="EC25" s="63">
        <f t="shared" si="44"/>
        <v>0</v>
      </c>
      <c r="ED25" s="63">
        <f t="shared" si="44"/>
        <v>0</v>
      </c>
      <c r="EE25" s="63">
        <f t="shared" si="44"/>
        <v>0</v>
      </c>
      <c r="EF25" s="63">
        <f t="shared" si="35"/>
        <v>0</v>
      </c>
      <c r="EH25" s="68">
        <f t="shared" si="28"/>
        <v>0</v>
      </c>
      <c r="EK25" s="93">
        <f t="shared" si="29"/>
        <v>0</v>
      </c>
      <c r="EL25" s="93">
        <f t="shared" ref="EL25:ES25" si="45">IF($C25=EL$3,$J25,0)</f>
        <v>0</v>
      </c>
      <c r="EM25" s="93">
        <f t="shared" si="45"/>
        <v>0</v>
      </c>
      <c r="EN25" s="93">
        <f t="shared" si="45"/>
        <v>0</v>
      </c>
      <c r="EO25" s="93">
        <f t="shared" si="45"/>
        <v>0</v>
      </c>
      <c r="EP25" s="93">
        <f t="shared" si="45"/>
        <v>0</v>
      </c>
      <c r="EQ25" s="93">
        <f t="shared" si="45"/>
        <v>0</v>
      </c>
      <c r="ER25" s="93">
        <f t="shared" si="45"/>
        <v>0</v>
      </c>
      <c r="ES25" s="93">
        <f t="shared" si="45"/>
        <v>0</v>
      </c>
      <c r="ET25" s="94">
        <f t="shared" si="31"/>
        <v>0</v>
      </c>
      <c r="EU25" s="95"/>
      <c r="EV25" s="96">
        <f t="shared" si="32"/>
        <v>0</v>
      </c>
    </row>
    <row r="26" spans="1:152" s="19" customFormat="1" ht="45" x14ac:dyDescent="0.25">
      <c r="A26" s="18" t="s">
        <v>212</v>
      </c>
      <c r="B26" s="21" t="s">
        <v>66</v>
      </c>
      <c r="C26" s="21" t="s">
        <v>295</v>
      </c>
      <c r="D26" s="22" t="s">
        <v>91</v>
      </c>
      <c r="E26" s="22"/>
      <c r="F26" s="10"/>
      <c r="G26" s="10">
        <v>2500000</v>
      </c>
      <c r="H26" s="10"/>
      <c r="I26" s="10">
        <f t="shared" si="33"/>
        <v>2500000</v>
      </c>
      <c r="J26" s="24"/>
      <c r="L26" s="40">
        <v>42227</v>
      </c>
      <c r="M26" s="24" t="s">
        <v>42</v>
      </c>
      <c r="N26" s="24" t="s">
        <v>42</v>
      </c>
      <c r="O26" s="24" t="s">
        <v>42</v>
      </c>
      <c r="P26" s="24"/>
      <c r="R26" s="69" t="s">
        <v>282</v>
      </c>
      <c r="S26" s="51"/>
      <c r="U26" s="63">
        <f t="shared" si="37"/>
        <v>0</v>
      </c>
      <c r="V26" s="63">
        <f t="shared" si="37"/>
        <v>0</v>
      </c>
      <c r="W26" s="63">
        <f t="shared" si="37"/>
        <v>0</v>
      </c>
      <c r="X26" s="63">
        <f t="shared" si="37"/>
        <v>0</v>
      </c>
      <c r="Y26" s="63">
        <f t="shared" si="37"/>
        <v>0</v>
      </c>
      <c r="Z26" s="63">
        <f t="shared" si="37"/>
        <v>0</v>
      </c>
      <c r="AA26" s="63">
        <f t="shared" si="37"/>
        <v>0</v>
      </c>
      <c r="AB26" s="63">
        <f t="shared" si="37"/>
        <v>0</v>
      </c>
      <c r="AC26" s="63">
        <f t="shared" si="37"/>
        <v>0</v>
      </c>
      <c r="AD26" s="65">
        <f t="shared" si="2"/>
        <v>0</v>
      </c>
      <c r="AF26" s="68">
        <f t="shared" si="0"/>
        <v>-2500000</v>
      </c>
      <c r="AH26" s="63">
        <f t="shared" si="38"/>
        <v>0</v>
      </c>
      <c r="AI26" s="63">
        <f t="shared" si="38"/>
        <v>0</v>
      </c>
      <c r="AJ26" s="63">
        <f t="shared" si="38"/>
        <v>0</v>
      </c>
      <c r="AK26" s="63">
        <f t="shared" si="38"/>
        <v>0</v>
      </c>
      <c r="AL26" s="63">
        <f t="shared" si="38"/>
        <v>0</v>
      </c>
      <c r="AM26" s="63">
        <f t="shared" si="38"/>
        <v>0</v>
      </c>
      <c r="AN26" s="63">
        <f t="shared" si="38"/>
        <v>0</v>
      </c>
      <c r="AO26" s="63">
        <f t="shared" si="38"/>
        <v>0</v>
      </c>
      <c r="AP26" s="63">
        <f t="shared" si="38"/>
        <v>0</v>
      </c>
      <c r="AQ26" s="65">
        <f t="shared" si="4"/>
        <v>0</v>
      </c>
      <c r="AS26" s="68">
        <f t="shared" si="5"/>
        <v>0</v>
      </c>
      <c r="AU26" s="63">
        <f t="shared" si="39"/>
        <v>0</v>
      </c>
      <c r="AV26" s="63">
        <f t="shared" si="39"/>
        <v>0</v>
      </c>
      <c r="AW26" s="63">
        <f t="shared" si="39"/>
        <v>0</v>
      </c>
      <c r="AX26" s="63">
        <f t="shared" si="39"/>
        <v>0</v>
      </c>
      <c r="AY26" s="63">
        <f t="shared" si="39"/>
        <v>0</v>
      </c>
      <c r="AZ26" s="63">
        <f t="shared" si="39"/>
        <v>0</v>
      </c>
      <c r="BA26" s="63">
        <f t="shared" si="39"/>
        <v>0</v>
      </c>
      <c r="BB26" s="63">
        <f t="shared" si="39"/>
        <v>0</v>
      </c>
      <c r="BC26" s="63">
        <f t="shared" si="39"/>
        <v>0</v>
      </c>
      <c r="BD26" s="65">
        <f t="shared" si="7"/>
        <v>0</v>
      </c>
      <c r="BF26" s="68">
        <f t="shared" si="8"/>
        <v>0</v>
      </c>
      <c r="BH26" s="63">
        <f t="shared" si="40"/>
        <v>0</v>
      </c>
      <c r="BI26" s="63">
        <f t="shared" si="40"/>
        <v>0</v>
      </c>
      <c r="BJ26" s="63">
        <f t="shared" si="40"/>
        <v>0</v>
      </c>
      <c r="BK26" s="63">
        <f t="shared" si="40"/>
        <v>0</v>
      </c>
      <c r="BL26" s="63">
        <f t="shared" si="40"/>
        <v>0</v>
      </c>
      <c r="BM26" s="63">
        <f t="shared" si="40"/>
        <v>0</v>
      </c>
      <c r="BN26" s="63">
        <f t="shared" si="40"/>
        <v>0</v>
      </c>
      <c r="BO26" s="63">
        <f t="shared" si="40"/>
        <v>0</v>
      </c>
      <c r="BP26" s="63">
        <f t="shared" si="40"/>
        <v>0</v>
      </c>
      <c r="BQ26" s="65">
        <f t="shared" si="10"/>
        <v>0</v>
      </c>
      <c r="BS26" s="68">
        <f t="shared" si="11"/>
        <v>0</v>
      </c>
      <c r="BV26" s="93">
        <f t="shared" si="36"/>
        <v>0</v>
      </c>
      <c r="BW26" s="93">
        <f t="shared" si="36"/>
        <v>0</v>
      </c>
      <c r="BX26" s="93">
        <f t="shared" si="36"/>
        <v>0</v>
      </c>
      <c r="BY26" s="93">
        <f t="shared" si="36"/>
        <v>0</v>
      </c>
      <c r="BZ26" s="93">
        <f t="shared" si="36"/>
        <v>0</v>
      </c>
      <c r="CA26" s="93">
        <f t="shared" si="36"/>
        <v>0</v>
      </c>
      <c r="CB26" s="93">
        <f t="shared" si="36"/>
        <v>0</v>
      </c>
      <c r="CC26" s="93">
        <f t="shared" si="36"/>
        <v>0</v>
      </c>
      <c r="CD26" s="93">
        <f t="shared" si="36"/>
        <v>0</v>
      </c>
      <c r="CE26" s="94">
        <f t="shared" si="13"/>
        <v>0</v>
      </c>
      <c r="CF26" s="95"/>
      <c r="CG26" s="96">
        <f t="shared" si="14"/>
        <v>0</v>
      </c>
      <c r="CJ26" s="63">
        <f t="shared" ref="CJ26:CR41" si="46">IF($C26=CJ$3,$G26,0)</f>
        <v>0</v>
      </c>
      <c r="CK26" s="63">
        <f t="shared" si="46"/>
        <v>0</v>
      </c>
      <c r="CL26" s="63">
        <f t="shared" si="46"/>
        <v>0</v>
      </c>
      <c r="CM26" s="63">
        <f t="shared" si="46"/>
        <v>0</v>
      </c>
      <c r="CN26" s="63">
        <f t="shared" si="46"/>
        <v>0</v>
      </c>
      <c r="CO26" s="63">
        <f t="shared" si="46"/>
        <v>0</v>
      </c>
      <c r="CP26" s="63">
        <f t="shared" si="46"/>
        <v>2500000</v>
      </c>
      <c r="CQ26" s="63">
        <f t="shared" si="46"/>
        <v>0</v>
      </c>
      <c r="CR26" s="63">
        <f t="shared" si="46"/>
        <v>0</v>
      </c>
      <c r="CS26" s="65">
        <f t="shared" si="17"/>
        <v>2500000</v>
      </c>
      <c r="CU26" s="68">
        <f t="shared" si="18"/>
        <v>2500000</v>
      </c>
      <c r="CW26" s="63">
        <f t="shared" ref="CW26:DE41" si="47">IF($C26=CW$3,$F26,0)</f>
        <v>0</v>
      </c>
      <c r="CX26" s="63">
        <f t="shared" si="47"/>
        <v>0</v>
      </c>
      <c r="CY26" s="63">
        <f t="shared" si="47"/>
        <v>0</v>
      </c>
      <c r="CZ26" s="63">
        <f t="shared" si="47"/>
        <v>0</v>
      </c>
      <c r="DA26" s="63">
        <f t="shared" si="47"/>
        <v>0</v>
      </c>
      <c r="DB26" s="63">
        <f t="shared" si="47"/>
        <v>0</v>
      </c>
      <c r="DC26" s="63">
        <f t="shared" si="47"/>
        <v>0</v>
      </c>
      <c r="DD26" s="63">
        <f t="shared" si="47"/>
        <v>0</v>
      </c>
      <c r="DE26" s="63">
        <f t="shared" si="47"/>
        <v>0</v>
      </c>
      <c r="DF26" s="63">
        <f t="shared" si="34"/>
        <v>0</v>
      </c>
      <c r="DH26" s="68">
        <f t="shared" si="21"/>
        <v>0</v>
      </c>
      <c r="DJ26" s="63">
        <f t="shared" ref="DJ26:DR41" si="48">IF($C26=DJ$3,$H26,0)</f>
        <v>0</v>
      </c>
      <c r="DK26" s="63">
        <f t="shared" si="48"/>
        <v>0</v>
      </c>
      <c r="DL26" s="63">
        <f t="shared" si="48"/>
        <v>0</v>
      </c>
      <c r="DM26" s="63">
        <f t="shared" si="48"/>
        <v>0</v>
      </c>
      <c r="DN26" s="63">
        <f t="shared" si="48"/>
        <v>0</v>
      </c>
      <c r="DO26" s="63">
        <f t="shared" si="48"/>
        <v>0</v>
      </c>
      <c r="DP26" s="63">
        <f t="shared" si="48"/>
        <v>0</v>
      </c>
      <c r="DQ26" s="63">
        <f t="shared" si="48"/>
        <v>0</v>
      </c>
      <c r="DR26" s="63">
        <f t="shared" si="48"/>
        <v>0</v>
      </c>
      <c r="DS26" s="65">
        <f t="shared" si="24"/>
        <v>0</v>
      </c>
      <c r="DU26" s="68">
        <f t="shared" si="25"/>
        <v>0</v>
      </c>
      <c r="DW26" s="63">
        <f t="shared" ref="DW26:EE41" si="49">IF($C26=DW$3,$E26,0)</f>
        <v>0</v>
      </c>
      <c r="DX26" s="63">
        <f t="shared" si="49"/>
        <v>0</v>
      </c>
      <c r="DY26" s="63">
        <f t="shared" si="49"/>
        <v>0</v>
      </c>
      <c r="DZ26" s="63">
        <f t="shared" si="49"/>
        <v>0</v>
      </c>
      <c r="EA26" s="63">
        <f t="shared" si="49"/>
        <v>0</v>
      </c>
      <c r="EB26" s="63">
        <f t="shared" si="49"/>
        <v>0</v>
      </c>
      <c r="EC26" s="63">
        <f t="shared" si="49"/>
        <v>0</v>
      </c>
      <c r="ED26" s="63">
        <f t="shared" si="49"/>
        <v>0</v>
      </c>
      <c r="EE26" s="63">
        <f t="shared" si="49"/>
        <v>0</v>
      </c>
      <c r="EF26" s="63">
        <f t="shared" si="35"/>
        <v>0</v>
      </c>
      <c r="EH26" s="68">
        <f t="shared" si="28"/>
        <v>0</v>
      </c>
      <c r="EK26" s="93">
        <f t="shared" ref="EK26:ES41" si="50">IF($C26=EK$3,$J26,0)</f>
        <v>0</v>
      </c>
      <c r="EL26" s="93">
        <f t="shared" si="50"/>
        <v>0</v>
      </c>
      <c r="EM26" s="93">
        <f t="shared" si="50"/>
        <v>0</v>
      </c>
      <c r="EN26" s="93">
        <f t="shared" si="50"/>
        <v>0</v>
      </c>
      <c r="EO26" s="93">
        <f t="shared" si="50"/>
        <v>0</v>
      </c>
      <c r="EP26" s="93">
        <f t="shared" si="50"/>
        <v>0</v>
      </c>
      <c r="EQ26" s="93">
        <f t="shared" si="50"/>
        <v>0</v>
      </c>
      <c r="ER26" s="93">
        <f t="shared" si="50"/>
        <v>0</v>
      </c>
      <c r="ES26" s="93">
        <f t="shared" si="50"/>
        <v>0</v>
      </c>
      <c r="ET26" s="94">
        <f t="shared" si="31"/>
        <v>0</v>
      </c>
      <c r="EU26" s="95"/>
      <c r="EV26" s="96">
        <f t="shared" si="32"/>
        <v>0</v>
      </c>
    </row>
    <row r="27" spans="1:152" s="19" customFormat="1" ht="60" x14ac:dyDescent="0.25">
      <c r="A27" s="18" t="s">
        <v>213</v>
      </c>
      <c r="B27" s="21" t="s">
        <v>66</v>
      </c>
      <c r="C27" s="21" t="s">
        <v>295</v>
      </c>
      <c r="D27" s="22" t="s">
        <v>92</v>
      </c>
      <c r="E27" s="22"/>
      <c r="F27" s="10"/>
      <c r="G27" s="10">
        <v>2500000</v>
      </c>
      <c r="H27" s="10"/>
      <c r="I27" s="10">
        <f t="shared" si="33"/>
        <v>2500000</v>
      </c>
      <c r="J27" s="24"/>
      <c r="L27" s="40">
        <v>42227</v>
      </c>
      <c r="M27" s="24" t="s">
        <v>42</v>
      </c>
      <c r="N27" s="24" t="s">
        <v>42</v>
      </c>
      <c r="O27" s="24" t="s">
        <v>42</v>
      </c>
      <c r="P27" s="24"/>
      <c r="R27" s="69" t="s">
        <v>282</v>
      </c>
      <c r="S27" s="51"/>
      <c r="U27" s="63">
        <f t="shared" si="37"/>
        <v>0</v>
      </c>
      <c r="V27" s="63">
        <f t="shared" si="37"/>
        <v>0</v>
      </c>
      <c r="W27" s="63">
        <f t="shared" si="37"/>
        <v>0</v>
      </c>
      <c r="X27" s="63">
        <f t="shared" si="37"/>
        <v>0</v>
      </c>
      <c r="Y27" s="63">
        <f t="shared" si="37"/>
        <v>0</v>
      </c>
      <c r="Z27" s="63">
        <f t="shared" si="37"/>
        <v>0</v>
      </c>
      <c r="AA27" s="63">
        <f t="shared" si="37"/>
        <v>0</v>
      </c>
      <c r="AB27" s="63">
        <f t="shared" si="37"/>
        <v>0</v>
      </c>
      <c r="AC27" s="63">
        <f t="shared" si="37"/>
        <v>0</v>
      </c>
      <c r="AD27" s="65">
        <f t="shared" si="2"/>
        <v>0</v>
      </c>
      <c r="AF27" s="68">
        <f t="shared" si="0"/>
        <v>-2500000</v>
      </c>
      <c r="AH27" s="63">
        <f t="shared" si="38"/>
        <v>0</v>
      </c>
      <c r="AI27" s="63">
        <f t="shared" si="38"/>
        <v>0</v>
      </c>
      <c r="AJ27" s="63">
        <f t="shared" si="38"/>
        <v>0</v>
      </c>
      <c r="AK27" s="63">
        <f t="shared" si="38"/>
        <v>0</v>
      </c>
      <c r="AL27" s="63">
        <f t="shared" si="38"/>
        <v>0</v>
      </c>
      <c r="AM27" s="63">
        <f t="shared" si="38"/>
        <v>0</v>
      </c>
      <c r="AN27" s="63">
        <f t="shared" si="38"/>
        <v>0</v>
      </c>
      <c r="AO27" s="63">
        <f t="shared" si="38"/>
        <v>0</v>
      </c>
      <c r="AP27" s="63">
        <f t="shared" si="38"/>
        <v>0</v>
      </c>
      <c r="AQ27" s="65">
        <f t="shared" si="4"/>
        <v>0</v>
      </c>
      <c r="AS27" s="68">
        <f t="shared" si="5"/>
        <v>0</v>
      </c>
      <c r="AU27" s="63">
        <f t="shared" si="39"/>
        <v>0</v>
      </c>
      <c r="AV27" s="63">
        <f t="shared" si="39"/>
        <v>0</v>
      </c>
      <c r="AW27" s="63">
        <f t="shared" si="39"/>
        <v>0</v>
      </c>
      <c r="AX27" s="63">
        <f t="shared" si="39"/>
        <v>0</v>
      </c>
      <c r="AY27" s="63">
        <f t="shared" si="39"/>
        <v>0</v>
      </c>
      <c r="AZ27" s="63">
        <f t="shared" si="39"/>
        <v>0</v>
      </c>
      <c r="BA27" s="63">
        <f t="shared" si="39"/>
        <v>0</v>
      </c>
      <c r="BB27" s="63">
        <f t="shared" si="39"/>
        <v>0</v>
      </c>
      <c r="BC27" s="63">
        <f t="shared" si="39"/>
        <v>0</v>
      </c>
      <c r="BD27" s="65">
        <f t="shared" si="7"/>
        <v>0</v>
      </c>
      <c r="BF27" s="68">
        <f t="shared" si="8"/>
        <v>0</v>
      </c>
      <c r="BH27" s="63">
        <f t="shared" si="40"/>
        <v>0</v>
      </c>
      <c r="BI27" s="63">
        <f t="shared" si="40"/>
        <v>0</v>
      </c>
      <c r="BJ27" s="63">
        <f t="shared" si="40"/>
        <v>0</v>
      </c>
      <c r="BK27" s="63">
        <f t="shared" si="40"/>
        <v>0</v>
      </c>
      <c r="BL27" s="63">
        <f t="shared" si="40"/>
        <v>0</v>
      </c>
      <c r="BM27" s="63">
        <f t="shared" si="40"/>
        <v>0</v>
      </c>
      <c r="BN27" s="63">
        <f t="shared" si="40"/>
        <v>0</v>
      </c>
      <c r="BO27" s="63">
        <f t="shared" si="40"/>
        <v>0</v>
      </c>
      <c r="BP27" s="63">
        <f t="shared" si="40"/>
        <v>0</v>
      </c>
      <c r="BQ27" s="65">
        <f t="shared" si="10"/>
        <v>0</v>
      </c>
      <c r="BS27" s="68">
        <f t="shared" si="11"/>
        <v>0</v>
      </c>
      <c r="BV27" s="93">
        <f t="shared" si="36"/>
        <v>0</v>
      </c>
      <c r="BW27" s="93">
        <f t="shared" si="36"/>
        <v>0</v>
      </c>
      <c r="BX27" s="93">
        <f t="shared" si="36"/>
        <v>0</v>
      </c>
      <c r="BY27" s="93">
        <f t="shared" si="36"/>
        <v>0</v>
      </c>
      <c r="BZ27" s="93">
        <f t="shared" si="36"/>
        <v>0</v>
      </c>
      <c r="CA27" s="93">
        <f t="shared" si="36"/>
        <v>0</v>
      </c>
      <c r="CB27" s="93">
        <f t="shared" si="36"/>
        <v>0</v>
      </c>
      <c r="CC27" s="93">
        <f t="shared" si="36"/>
        <v>0</v>
      </c>
      <c r="CD27" s="93">
        <f t="shared" si="36"/>
        <v>0</v>
      </c>
      <c r="CE27" s="94">
        <f t="shared" si="13"/>
        <v>0</v>
      </c>
      <c r="CF27" s="95"/>
      <c r="CG27" s="96">
        <f t="shared" si="14"/>
        <v>0</v>
      </c>
      <c r="CJ27" s="63">
        <f t="shared" si="46"/>
        <v>0</v>
      </c>
      <c r="CK27" s="63">
        <f t="shared" si="46"/>
        <v>0</v>
      </c>
      <c r="CL27" s="63">
        <f t="shared" si="46"/>
        <v>0</v>
      </c>
      <c r="CM27" s="63">
        <f t="shared" si="46"/>
        <v>0</v>
      </c>
      <c r="CN27" s="63">
        <f t="shared" si="46"/>
        <v>0</v>
      </c>
      <c r="CO27" s="63">
        <f t="shared" si="46"/>
        <v>0</v>
      </c>
      <c r="CP27" s="63">
        <f t="shared" si="46"/>
        <v>2500000</v>
      </c>
      <c r="CQ27" s="63">
        <f t="shared" si="46"/>
        <v>0</v>
      </c>
      <c r="CR27" s="63">
        <f t="shared" si="46"/>
        <v>0</v>
      </c>
      <c r="CS27" s="65">
        <f t="shared" si="17"/>
        <v>2500000</v>
      </c>
      <c r="CU27" s="68">
        <f t="shared" si="18"/>
        <v>2500000</v>
      </c>
      <c r="CW27" s="63">
        <f t="shared" si="47"/>
        <v>0</v>
      </c>
      <c r="CX27" s="63">
        <f t="shared" si="47"/>
        <v>0</v>
      </c>
      <c r="CY27" s="63">
        <f t="shared" si="47"/>
        <v>0</v>
      </c>
      <c r="CZ27" s="63">
        <f t="shared" si="47"/>
        <v>0</v>
      </c>
      <c r="DA27" s="63">
        <f t="shared" si="47"/>
        <v>0</v>
      </c>
      <c r="DB27" s="63">
        <f t="shared" si="47"/>
        <v>0</v>
      </c>
      <c r="DC27" s="63">
        <f t="shared" si="47"/>
        <v>0</v>
      </c>
      <c r="DD27" s="63">
        <f t="shared" si="47"/>
        <v>0</v>
      </c>
      <c r="DE27" s="63">
        <f t="shared" si="47"/>
        <v>0</v>
      </c>
      <c r="DF27" s="63">
        <f t="shared" si="34"/>
        <v>0</v>
      </c>
      <c r="DH27" s="68">
        <f t="shared" si="21"/>
        <v>0</v>
      </c>
      <c r="DJ27" s="63">
        <f t="shared" si="48"/>
        <v>0</v>
      </c>
      <c r="DK27" s="63">
        <f t="shared" si="48"/>
        <v>0</v>
      </c>
      <c r="DL27" s="63">
        <f t="shared" si="48"/>
        <v>0</v>
      </c>
      <c r="DM27" s="63">
        <f t="shared" si="48"/>
        <v>0</v>
      </c>
      <c r="DN27" s="63">
        <f t="shared" si="48"/>
        <v>0</v>
      </c>
      <c r="DO27" s="63">
        <f t="shared" si="48"/>
        <v>0</v>
      </c>
      <c r="DP27" s="63">
        <f t="shared" si="48"/>
        <v>0</v>
      </c>
      <c r="DQ27" s="63">
        <f t="shared" si="48"/>
        <v>0</v>
      </c>
      <c r="DR27" s="63">
        <f t="shared" si="48"/>
        <v>0</v>
      </c>
      <c r="DS27" s="65">
        <f t="shared" si="24"/>
        <v>0</v>
      </c>
      <c r="DU27" s="68">
        <f t="shared" si="25"/>
        <v>0</v>
      </c>
      <c r="DW27" s="63">
        <f t="shared" si="49"/>
        <v>0</v>
      </c>
      <c r="DX27" s="63">
        <f t="shared" si="49"/>
        <v>0</v>
      </c>
      <c r="DY27" s="63">
        <f t="shared" si="49"/>
        <v>0</v>
      </c>
      <c r="DZ27" s="63">
        <f t="shared" si="49"/>
        <v>0</v>
      </c>
      <c r="EA27" s="63">
        <f t="shared" si="49"/>
        <v>0</v>
      </c>
      <c r="EB27" s="63">
        <f t="shared" si="49"/>
        <v>0</v>
      </c>
      <c r="EC27" s="63">
        <f t="shared" si="49"/>
        <v>0</v>
      </c>
      <c r="ED27" s="63">
        <f t="shared" si="49"/>
        <v>0</v>
      </c>
      <c r="EE27" s="63">
        <f t="shared" si="49"/>
        <v>0</v>
      </c>
      <c r="EF27" s="63">
        <f t="shared" si="35"/>
        <v>0</v>
      </c>
      <c r="EH27" s="68">
        <f t="shared" si="28"/>
        <v>0</v>
      </c>
      <c r="EK27" s="93">
        <f t="shared" si="50"/>
        <v>0</v>
      </c>
      <c r="EL27" s="93">
        <f t="shared" si="50"/>
        <v>0</v>
      </c>
      <c r="EM27" s="93">
        <f t="shared" si="50"/>
        <v>0</v>
      </c>
      <c r="EN27" s="93">
        <f t="shared" si="50"/>
        <v>0</v>
      </c>
      <c r="EO27" s="93">
        <f t="shared" si="50"/>
        <v>0</v>
      </c>
      <c r="EP27" s="93">
        <f t="shared" si="50"/>
        <v>0</v>
      </c>
      <c r="EQ27" s="93">
        <f t="shared" si="50"/>
        <v>0</v>
      </c>
      <c r="ER27" s="93">
        <f t="shared" si="50"/>
        <v>0</v>
      </c>
      <c r="ES27" s="93">
        <f t="shared" si="50"/>
        <v>0</v>
      </c>
      <c r="ET27" s="94">
        <f t="shared" si="31"/>
        <v>0</v>
      </c>
      <c r="EU27" s="95"/>
      <c r="EV27" s="96">
        <f t="shared" si="32"/>
        <v>0</v>
      </c>
    </row>
    <row r="28" spans="1:152" s="19" customFormat="1" ht="45" x14ac:dyDescent="0.25">
      <c r="A28" s="18" t="s">
        <v>214</v>
      </c>
      <c r="B28" s="21" t="s">
        <v>66</v>
      </c>
      <c r="C28" s="21" t="s">
        <v>295</v>
      </c>
      <c r="D28" s="22" t="s">
        <v>93</v>
      </c>
      <c r="E28" s="22"/>
      <c r="F28" s="10"/>
      <c r="G28" s="10">
        <v>2500000</v>
      </c>
      <c r="H28" s="10"/>
      <c r="I28" s="10">
        <f t="shared" si="33"/>
        <v>2500000</v>
      </c>
      <c r="J28" s="24"/>
      <c r="L28" s="40">
        <v>42227</v>
      </c>
      <c r="M28" s="24" t="s">
        <v>42</v>
      </c>
      <c r="N28" s="24" t="s">
        <v>42</v>
      </c>
      <c r="O28" s="24" t="s">
        <v>42</v>
      </c>
      <c r="P28" s="24"/>
      <c r="R28" s="69" t="s">
        <v>282</v>
      </c>
      <c r="S28" s="51"/>
      <c r="U28" s="63">
        <f t="shared" si="37"/>
        <v>0</v>
      </c>
      <c r="V28" s="63">
        <f t="shared" si="37"/>
        <v>0</v>
      </c>
      <c r="W28" s="63">
        <f t="shared" si="37"/>
        <v>0</v>
      </c>
      <c r="X28" s="63">
        <f t="shared" si="37"/>
        <v>0</v>
      </c>
      <c r="Y28" s="63">
        <f t="shared" si="37"/>
        <v>0</v>
      </c>
      <c r="Z28" s="63">
        <f t="shared" si="37"/>
        <v>0</v>
      </c>
      <c r="AA28" s="63">
        <f t="shared" si="37"/>
        <v>0</v>
      </c>
      <c r="AB28" s="63">
        <f t="shared" si="37"/>
        <v>0</v>
      </c>
      <c r="AC28" s="63">
        <f t="shared" si="37"/>
        <v>0</v>
      </c>
      <c r="AD28" s="65">
        <f t="shared" si="2"/>
        <v>0</v>
      </c>
      <c r="AF28" s="68">
        <f t="shared" si="0"/>
        <v>-2500000</v>
      </c>
      <c r="AH28" s="63">
        <f t="shared" si="38"/>
        <v>0</v>
      </c>
      <c r="AI28" s="63">
        <f t="shared" si="38"/>
        <v>0</v>
      </c>
      <c r="AJ28" s="63">
        <f t="shared" si="38"/>
        <v>0</v>
      </c>
      <c r="AK28" s="63">
        <f t="shared" si="38"/>
        <v>0</v>
      </c>
      <c r="AL28" s="63">
        <f t="shared" si="38"/>
        <v>0</v>
      </c>
      <c r="AM28" s="63">
        <f t="shared" si="38"/>
        <v>0</v>
      </c>
      <c r="AN28" s="63">
        <f t="shared" si="38"/>
        <v>0</v>
      </c>
      <c r="AO28" s="63">
        <f t="shared" si="38"/>
        <v>0</v>
      </c>
      <c r="AP28" s="63">
        <f t="shared" si="38"/>
        <v>0</v>
      </c>
      <c r="AQ28" s="65">
        <f t="shared" si="4"/>
        <v>0</v>
      </c>
      <c r="AS28" s="68">
        <f t="shared" si="5"/>
        <v>0</v>
      </c>
      <c r="AU28" s="63">
        <f t="shared" si="39"/>
        <v>0</v>
      </c>
      <c r="AV28" s="63">
        <f t="shared" si="39"/>
        <v>0</v>
      </c>
      <c r="AW28" s="63">
        <f t="shared" si="39"/>
        <v>0</v>
      </c>
      <c r="AX28" s="63">
        <f t="shared" si="39"/>
        <v>0</v>
      </c>
      <c r="AY28" s="63">
        <f t="shared" si="39"/>
        <v>0</v>
      </c>
      <c r="AZ28" s="63">
        <f t="shared" si="39"/>
        <v>0</v>
      </c>
      <c r="BA28" s="63">
        <f t="shared" si="39"/>
        <v>0</v>
      </c>
      <c r="BB28" s="63">
        <f t="shared" si="39"/>
        <v>0</v>
      </c>
      <c r="BC28" s="63">
        <f t="shared" si="39"/>
        <v>0</v>
      </c>
      <c r="BD28" s="65">
        <f t="shared" si="7"/>
        <v>0</v>
      </c>
      <c r="BF28" s="68">
        <f t="shared" si="8"/>
        <v>0</v>
      </c>
      <c r="BH28" s="63">
        <f t="shared" si="40"/>
        <v>0</v>
      </c>
      <c r="BI28" s="63">
        <f t="shared" si="40"/>
        <v>0</v>
      </c>
      <c r="BJ28" s="63">
        <f t="shared" si="40"/>
        <v>0</v>
      </c>
      <c r="BK28" s="63">
        <f t="shared" si="40"/>
        <v>0</v>
      </c>
      <c r="BL28" s="63">
        <f t="shared" si="40"/>
        <v>0</v>
      </c>
      <c r="BM28" s="63">
        <f t="shared" si="40"/>
        <v>0</v>
      </c>
      <c r="BN28" s="63">
        <f t="shared" si="40"/>
        <v>0</v>
      </c>
      <c r="BO28" s="63">
        <f t="shared" si="40"/>
        <v>0</v>
      </c>
      <c r="BP28" s="63">
        <f t="shared" si="40"/>
        <v>0</v>
      </c>
      <c r="BQ28" s="65">
        <f t="shared" si="10"/>
        <v>0</v>
      </c>
      <c r="BS28" s="68">
        <f t="shared" si="11"/>
        <v>0</v>
      </c>
      <c r="BV28" s="93">
        <f t="shared" si="36"/>
        <v>0</v>
      </c>
      <c r="BW28" s="93">
        <f t="shared" si="36"/>
        <v>0</v>
      </c>
      <c r="BX28" s="93">
        <f t="shared" si="36"/>
        <v>0</v>
      </c>
      <c r="BY28" s="93">
        <f t="shared" si="36"/>
        <v>0</v>
      </c>
      <c r="BZ28" s="93">
        <f t="shared" si="36"/>
        <v>0</v>
      </c>
      <c r="CA28" s="93">
        <f t="shared" si="36"/>
        <v>0</v>
      </c>
      <c r="CB28" s="93">
        <f t="shared" si="36"/>
        <v>0</v>
      </c>
      <c r="CC28" s="93">
        <f t="shared" si="36"/>
        <v>0</v>
      </c>
      <c r="CD28" s="93">
        <f t="shared" si="36"/>
        <v>0</v>
      </c>
      <c r="CE28" s="94">
        <f t="shared" si="13"/>
        <v>0</v>
      </c>
      <c r="CF28" s="95"/>
      <c r="CG28" s="96">
        <f t="shared" si="14"/>
        <v>0</v>
      </c>
      <c r="CJ28" s="63">
        <f t="shared" si="46"/>
        <v>0</v>
      </c>
      <c r="CK28" s="63">
        <f t="shared" si="46"/>
        <v>0</v>
      </c>
      <c r="CL28" s="63">
        <f t="shared" si="46"/>
        <v>0</v>
      </c>
      <c r="CM28" s="63">
        <f t="shared" si="46"/>
        <v>0</v>
      </c>
      <c r="CN28" s="63">
        <f t="shared" si="46"/>
        <v>0</v>
      </c>
      <c r="CO28" s="63">
        <f t="shared" si="46"/>
        <v>0</v>
      </c>
      <c r="CP28" s="63">
        <f t="shared" si="46"/>
        <v>2500000</v>
      </c>
      <c r="CQ28" s="63">
        <f t="shared" si="46"/>
        <v>0</v>
      </c>
      <c r="CR28" s="63">
        <f t="shared" si="46"/>
        <v>0</v>
      </c>
      <c r="CS28" s="65">
        <f t="shared" si="17"/>
        <v>2500000</v>
      </c>
      <c r="CU28" s="68">
        <f t="shared" si="18"/>
        <v>2500000</v>
      </c>
      <c r="CW28" s="63">
        <f t="shared" si="47"/>
        <v>0</v>
      </c>
      <c r="CX28" s="63">
        <f t="shared" si="47"/>
        <v>0</v>
      </c>
      <c r="CY28" s="63">
        <f t="shared" si="47"/>
        <v>0</v>
      </c>
      <c r="CZ28" s="63">
        <f t="shared" si="47"/>
        <v>0</v>
      </c>
      <c r="DA28" s="63">
        <f t="shared" si="47"/>
        <v>0</v>
      </c>
      <c r="DB28" s="63">
        <f t="shared" si="47"/>
        <v>0</v>
      </c>
      <c r="DC28" s="63">
        <f t="shared" si="47"/>
        <v>0</v>
      </c>
      <c r="DD28" s="63">
        <f t="shared" si="47"/>
        <v>0</v>
      </c>
      <c r="DE28" s="63">
        <f t="shared" si="47"/>
        <v>0</v>
      </c>
      <c r="DF28" s="63">
        <f t="shared" si="34"/>
        <v>0</v>
      </c>
      <c r="DH28" s="68">
        <f t="shared" si="21"/>
        <v>0</v>
      </c>
      <c r="DJ28" s="63">
        <f t="shared" si="48"/>
        <v>0</v>
      </c>
      <c r="DK28" s="63">
        <f t="shared" si="48"/>
        <v>0</v>
      </c>
      <c r="DL28" s="63">
        <f t="shared" si="48"/>
        <v>0</v>
      </c>
      <c r="DM28" s="63">
        <f t="shared" si="48"/>
        <v>0</v>
      </c>
      <c r="DN28" s="63">
        <f t="shared" si="48"/>
        <v>0</v>
      </c>
      <c r="DO28" s="63">
        <f t="shared" si="48"/>
        <v>0</v>
      </c>
      <c r="DP28" s="63">
        <f t="shared" si="48"/>
        <v>0</v>
      </c>
      <c r="DQ28" s="63">
        <f t="shared" si="48"/>
        <v>0</v>
      </c>
      <c r="DR28" s="63">
        <f t="shared" si="48"/>
        <v>0</v>
      </c>
      <c r="DS28" s="65">
        <f t="shared" si="24"/>
        <v>0</v>
      </c>
      <c r="DU28" s="68">
        <f t="shared" si="25"/>
        <v>0</v>
      </c>
      <c r="DW28" s="63">
        <f t="shared" si="49"/>
        <v>0</v>
      </c>
      <c r="DX28" s="63">
        <f t="shared" si="49"/>
        <v>0</v>
      </c>
      <c r="DY28" s="63">
        <f t="shared" si="49"/>
        <v>0</v>
      </c>
      <c r="DZ28" s="63">
        <f t="shared" si="49"/>
        <v>0</v>
      </c>
      <c r="EA28" s="63">
        <f t="shared" si="49"/>
        <v>0</v>
      </c>
      <c r="EB28" s="63">
        <f t="shared" si="49"/>
        <v>0</v>
      </c>
      <c r="EC28" s="63">
        <f t="shared" si="49"/>
        <v>0</v>
      </c>
      <c r="ED28" s="63">
        <f t="shared" si="49"/>
        <v>0</v>
      </c>
      <c r="EE28" s="63">
        <f t="shared" si="49"/>
        <v>0</v>
      </c>
      <c r="EF28" s="63">
        <f t="shared" si="35"/>
        <v>0</v>
      </c>
      <c r="EH28" s="68">
        <f t="shared" si="28"/>
        <v>0</v>
      </c>
      <c r="EK28" s="93">
        <f t="shared" si="50"/>
        <v>0</v>
      </c>
      <c r="EL28" s="93">
        <f t="shared" si="50"/>
        <v>0</v>
      </c>
      <c r="EM28" s="93">
        <f t="shared" si="50"/>
        <v>0</v>
      </c>
      <c r="EN28" s="93">
        <f t="shared" si="50"/>
        <v>0</v>
      </c>
      <c r="EO28" s="93">
        <f t="shared" si="50"/>
        <v>0</v>
      </c>
      <c r="EP28" s="93">
        <f t="shared" si="50"/>
        <v>0</v>
      </c>
      <c r="EQ28" s="93">
        <f t="shared" si="50"/>
        <v>0</v>
      </c>
      <c r="ER28" s="93">
        <f t="shared" si="50"/>
        <v>0</v>
      </c>
      <c r="ES28" s="93">
        <f t="shared" si="50"/>
        <v>0</v>
      </c>
      <c r="ET28" s="94">
        <f t="shared" si="31"/>
        <v>0</v>
      </c>
      <c r="EU28" s="95"/>
      <c r="EV28" s="96">
        <f t="shared" si="32"/>
        <v>0</v>
      </c>
    </row>
    <row r="29" spans="1:152" s="19" customFormat="1" ht="60" x14ac:dyDescent="0.25">
      <c r="A29" s="18" t="s">
        <v>215</v>
      </c>
      <c r="B29" s="21" t="s">
        <v>66</v>
      </c>
      <c r="C29" s="21" t="s">
        <v>295</v>
      </c>
      <c r="D29" s="22" t="s">
        <v>94</v>
      </c>
      <c r="E29" s="22"/>
      <c r="F29" s="10"/>
      <c r="G29" s="10" t="s">
        <v>412</v>
      </c>
      <c r="H29" s="10"/>
      <c r="I29" s="10">
        <f t="shared" si="33"/>
        <v>0</v>
      </c>
      <c r="J29" s="24"/>
      <c r="L29" s="40">
        <v>42227</v>
      </c>
      <c r="M29" s="24" t="s">
        <v>42</v>
      </c>
      <c r="N29" s="24" t="s">
        <v>42</v>
      </c>
      <c r="O29" s="24" t="s">
        <v>42</v>
      </c>
      <c r="P29" s="24"/>
      <c r="R29" s="69" t="s">
        <v>282</v>
      </c>
      <c r="S29" s="51"/>
      <c r="U29" s="63">
        <f t="shared" si="37"/>
        <v>0</v>
      </c>
      <c r="V29" s="63">
        <f t="shared" si="37"/>
        <v>0</v>
      </c>
      <c r="W29" s="63">
        <f t="shared" si="37"/>
        <v>0</v>
      </c>
      <c r="X29" s="63">
        <f t="shared" si="37"/>
        <v>0</v>
      </c>
      <c r="Y29" s="63">
        <f t="shared" si="37"/>
        <v>0</v>
      </c>
      <c r="Z29" s="63">
        <f t="shared" si="37"/>
        <v>0</v>
      </c>
      <c r="AA29" s="63">
        <f t="shared" si="37"/>
        <v>0</v>
      </c>
      <c r="AB29" s="63">
        <f t="shared" si="37"/>
        <v>0</v>
      </c>
      <c r="AC29" s="63">
        <f t="shared" si="37"/>
        <v>0</v>
      </c>
      <c r="AD29" s="65">
        <f t="shared" si="2"/>
        <v>0</v>
      </c>
      <c r="AF29" s="68" t="e">
        <f t="shared" si="0"/>
        <v>#VALUE!</v>
      </c>
      <c r="AH29" s="63">
        <f t="shared" si="38"/>
        <v>0</v>
      </c>
      <c r="AI29" s="63">
        <f t="shared" si="38"/>
        <v>0</v>
      </c>
      <c r="AJ29" s="63">
        <f t="shared" si="38"/>
        <v>0</v>
      </c>
      <c r="AK29" s="63">
        <f t="shared" si="38"/>
        <v>0</v>
      </c>
      <c r="AL29" s="63">
        <f t="shared" si="38"/>
        <v>0</v>
      </c>
      <c r="AM29" s="63">
        <f t="shared" si="38"/>
        <v>0</v>
      </c>
      <c r="AN29" s="63">
        <f t="shared" si="38"/>
        <v>0</v>
      </c>
      <c r="AO29" s="63">
        <f t="shared" si="38"/>
        <v>0</v>
      </c>
      <c r="AP29" s="63">
        <f t="shared" si="38"/>
        <v>0</v>
      </c>
      <c r="AQ29" s="65">
        <f t="shared" si="4"/>
        <v>0</v>
      </c>
      <c r="AS29" s="68">
        <f t="shared" si="5"/>
        <v>0</v>
      </c>
      <c r="AU29" s="63">
        <f t="shared" si="39"/>
        <v>0</v>
      </c>
      <c r="AV29" s="63">
        <f t="shared" si="39"/>
        <v>0</v>
      </c>
      <c r="AW29" s="63">
        <f t="shared" si="39"/>
        <v>0</v>
      </c>
      <c r="AX29" s="63">
        <f t="shared" si="39"/>
        <v>0</v>
      </c>
      <c r="AY29" s="63">
        <f t="shared" si="39"/>
        <v>0</v>
      </c>
      <c r="AZ29" s="63">
        <f t="shared" si="39"/>
        <v>0</v>
      </c>
      <c r="BA29" s="63">
        <f t="shared" si="39"/>
        <v>0</v>
      </c>
      <c r="BB29" s="63">
        <f t="shared" si="39"/>
        <v>0</v>
      </c>
      <c r="BC29" s="63">
        <f t="shared" si="39"/>
        <v>0</v>
      </c>
      <c r="BD29" s="65">
        <f t="shared" si="7"/>
        <v>0</v>
      </c>
      <c r="BF29" s="68">
        <f t="shared" si="8"/>
        <v>0</v>
      </c>
      <c r="BH29" s="63">
        <f t="shared" si="40"/>
        <v>0</v>
      </c>
      <c r="BI29" s="63">
        <f t="shared" si="40"/>
        <v>0</v>
      </c>
      <c r="BJ29" s="63">
        <f t="shared" si="40"/>
        <v>0</v>
      </c>
      <c r="BK29" s="63">
        <f t="shared" si="40"/>
        <v>0</v>
      </c>
      <c r="BL29" s="63">
        <f t="shared" si="40"/>
        <v>0</v>
      </c>
      <c r="BM29" s="63">
        <f t="shared" si="40"/>
        <v>0</v>
      </c>
      <c r="BN29" s="63">
        <f t="shared" si="40"/>
        <v>0</v>
      </c>
      <c r="BO29" s="63">
        <f t="shared" si="40"/>
        <v>0</v>
      </c>
      <c r="BP29" s="63">
        <f t="shared" si="40"/>
        <v>0</v>
      </c>
      <c r="BQ29" s="65">
        <f t="shared" si="10"/>
        <v>0</v>
      </c>
      <c r="BS29" s="68">
        <f t="shared" si="11"/>
        <v>0</v>
      </c>
      <c r="BV29" s="93">
        <f t="shared" ref="BV29:CD38" si="51">IF($C29=BV$3,(IF($R29="On",$J29,0)),0)</f>
        <v>0</v>
      </c>
      <c r="BW29" s="93">
        <f t="shared" si="51"/>
        <v>0</v>
      </c>
      <c r="BX29" s="93">
        <f t="shared" si="51"/>
        <v>0</v>
      </c>
      <c r="BY29" s="93">
        <f t="shared" si="51"/>
        <v>0</v>
      </c>
      <c r="BZ29" s="93">
        <f t="shared" si="51"/>
        <v>0</v>
      </c>
      <c r="CA29" s="93">
        <f t="shared" si="51"/>
        <v>0</v>
      </c>
      <c r="CB29" s="93">
        <f t="shared" si="51"/>
        <v>0</v>
      </c>
      <c r="CC29" s="93">
        <f t="shared" si="51"/>
        <v>0</v>
      </c>
      <c r="CD29" s="93">
        <f t="shared" si="51"/>
        <v>0</v>
      </c>
      <c r="CE29" s="94">
        <f t="shared" si="13"/>
        <v>0</v>
      </c>
      <c r="CF29" s="95"/>
      <c r="CG29" s="96">
        <f t="shared" si="14"/>
        <v>0</v>
      </c>
      <c r="CJ29" s="63">
        <f t="shared" si="46"/>
        <v>0</v>
      </c>
      <c r="CK29" s="63">
        <f t="shared" si="46"/>
        <v>0</v>
      </c>
      <c r="CL29" s="63">
        <f t="shared" si="46"/>
        <v>0</v>
      </c>
      <c r="CM29" s="63">
        <f t="shared" si="46"/>
        <v>0</v>
      </c>
      <c r="CN29" s="63">
        <f t="shared" si="46"/>
        <v>0</v>
      </c>
      <c r="CO29" s="63">
        <f t="shared" si="46"/>
        <v>0</v>
      </c>
      <c r="CP29" s="63" t="str">
        <f t="shared" si="46"/>
        <v>Not available</v>
      </c>
      <c r="CQ29" s="63">
        <f t="shared" si="46"/>
        <v>0</v>
      </c>
      <c r="CR29" s="63">
        <f t="shared" si="46"/>
        <v>0</v>
      </c>
      <c r="CS29" s="65">
        <f t="shared" si="17"/>
        <v>0</v>
      </c>
      <c r="CU29" s="68">
        <f t="shared" si="18"/>
        <v>0</v>
      </c>
      <c r="CW29" s="63">
        <f t="shared" si="47"/>
        <v>0</v>
      </c>
      <c r="CX29" s="63">
        <f t="shared" si="47"/>
        <v>0</v>
      </c>
      <c r="CY29" s="63">
        <f t="shared" si="47"/>
        <v>0</v>
      </c>
      <c r="CZ29" s="63">
        <f t="shared" si="47"/>
        <v>0</v>
      </c>
      <c r="DA29" s="63">
        <f t="shared" si="47"/>
        <v>0</v>
      </c>
      <c r="DB29" s="63">
        <f t="shared" si="47"/>
        <v>0</v>
      </c>
      <c r="DC29" s="63">
        <f t="shared" si="47"/>
        <v>0</v>
      </c>
      <c r="DD29" s="63">
        <f t="shared" si="47"/>
        <v>0</v>
      </c>
      <c r="DE29" s="63">
        <f t="shared" si="47"/>
        <v>0</v>
      </c>
      <c r="DF29" s="63">
        <f t="shared" si="34"/>
        <v>0</v>
      </c>
      <c r="DH29" s="68">
        <f t="shared" si="21"/>
        <v>0</v>
      </c>
      <c r="DJ29" s="63">
        <f t="shared" si="48"/>
        <v>0</v>
      </c>
      <c r="DK29" s="63">
        <f t="shared" si="48"/>
        <v>0</v>
      </c>
      <c r="DL29" s="63">
        <f t="shared" si="48"/>
        <v>0</v>
      </c>
      <c r="DM29" s="63">
        <f t="shared" si="48"/>
        <v>0</v>
      </c>
      <c r="DN29" s="63">
        <f t="shared" si="48"/>
        <v>0</v>
      </c>
      <c r="DO29" s="63">
        <f t="shared" si="48"/>
        <v>0</v>
      </c>
      <c r="DP29" s="63">
        <f t="shared" si="48"/>
        <v>0</v>
      </c>
      <c r="DQ29" s="63">
        <f t="shared" si="48"/>
        <v>0</v>
      </c>
      <c r="DR29" s="63">
        <f t="shared" si="48"/>
        <v>0</v>
      </c>
      <c r="DS29" s="65">
        <f t="shared" si="24"/>
        <v>0</v>
      </c>
      <c r="DU29" s="68">
        <f t="shared" si="25"/>
        <v>0</v>
      </c>
      <c r="DW29" s="63">
        <f t="shared" si="49"/>
        <v>0</v>
      </c>
      <c r="DX29" s="63">
        <f t="shared" si="49"/>
        <v>0</v>
      </c>
      <c r="DY29" s="63">
        <f t="shared" si="49"/>
        <v>0</v>
      </c>
      <c r="DZ29" s="63">
        <f t="shared" si="49"/>
        <v>0</v>
      </c>
      <c r="EA29" s="63">
        <f t="shared" si="49"/>
        <v>0</v>
      </c>
      <c r="EB29" s="63">
        <f t="shared" si="49"/>
        <v>0</v>
      </c>
      <c r="EC29" s="63">
        <f t="shared" si="49"/>
        <v>0</v>
      </c>
      <c r="ED29" s="63">
        <f t="shared" si="49"/>
        <v>0</v>
      </c>
      <c r="EE29" s="63">
        <f t="shared" si="49"/>
        <v>0</v>
      </c>
      <c r="EF29" s="63">
        <f t="shared" si="35"/>
        <v>0</v>
      </c>
      <c r="EH29" s="68">
        <f t="shared" si="28"/>
        <v>0</v>
      </c>
      <c r="EK29" s="93">
        <f t="shared" si="50"/>
        <v>0</v>
      </c>
      <c r="EL29" s="93">
        <f t="shared" si="50"/>
        <v>0</v>
      </c>
      <c r="EM29" s="93">
        <f t="shared" si="50"/>
        <v>0</v>
      </c>
      <c r="EN29" s="93">
        <f t="shared" si="50"/>
        <v>0</v>
      </c>
      <c r="EO29" s="93">
        <f t="shared" si="50"/>
        <v>0</v>
      </c>
      <c r="EP29" s="93">
        <f t="shared" si="50"/>
        <v>0</v>
      </c>
      <c r="EQ29" s="93">
        <f t="shared" si="50"/>
        <v>0</v>
      </c>
      <c r="ER29" s="93">
        <f t="shared" si="50"/>
        <v>0</v>
      </c>
      <c r="ES29" s="93">
        <f t="shared" si="50"/>
        <v>0</v>
      </c>
      <c r="ET29" s="94">
        <f t="shared" si="31"/>
        <v>0</v>
      </c>
      <c r="EU29" s="95"/>
      <c r="EV29" s="96">
        <f t="shared" si="32"/>
        <v>0</v>
      </c>
    </row>
    <row r="30" spans="1:152" s="19" customFormat="1" ht="15" x14ac:dyDescent="0.25">
      <c r="A30" s="18" t="s">
        <v>216</v>
      </c>
      <c r="B30" s="21" t="s">
        <v>66</v>
      </c>
      <c r="C30" s="21" t="s">
        <v>295</v>
      </c>
      <c r="D30" s="22" t="s">
        <v>95</v>
      </c>
      <c r="E30" s="22"/>
      <c r="F30" s="10"/>
      <c r="G30" s="10">
        <v>66000</v>
      </c>
      <c r="H30" s="10">
        <v>234000</v>
      </c>
      <c r="I30" s="10">
        <f t="shared" si="33"/>
        <v>300000</v>
      </c>
      <c r="J30" s="24"/>
      <c r="L30" s="40">
        <v>42227</v>
      </c>
      <c r="M30" s="24" t="s">
        <v>42</v>
      </c>
      <c r="N30" s="24" t="s">
        <v>42</v>
      </c>
      <c r="O30" s="24" t="s">
        <v>42</v>
      </c>
      <c r="P30" s="24"/>
      <c r="R30" s="69" t="s">
        <v>281</v>
      </c>
      <c r="S30" s="51"/>
      <c r="U30" s="63">
        <f t="shared" si="37"/>
        <v>0</v>
      </c>
      <c r="V30" s="63">
        <f t="shared" si="37"/>
        <v>0</v>
      </c>
      <c r="W30" s="63">
        <f t="shared" si="37"/>
        <v>0</v>
      </c>
      <c r="X30" s="63">
        <f t="shared" si="37"/>
        <v>0</v>
      </c>
      <c r="Y30" s="63">
        <f t="shared" si="37"/>
        <v>0</v>
      </c>
      <c r="Z30" s="63">
        <f t="shared" si="37"/>
        <v>0</v>
      </c>
      <c r="AA30" s="63">
        <f t="shared" si="37"/>
        <v>66000</v>
      </c>
      <c r="AB30" s="63">
        <f t="shared" si="37"/>
        <v>0</v>
      </c>
      <c r="AC30" s="63">
        <f t="shared" si="37"/>
        <v>0</v>
      </c>
      <c r="AD30" s="65">
        <f t="shared" si="2"/>
        <v>66000</v>
      </c>
      <c r="AF30" s="68">
        <f t="shared" si="0"/>
        <v>0</v>
      </c>
      <c r="AH30" s="63">
        <f t="shared" si="38"/>
        <v>0</v>
      </c>
      <c r="AI30" s="63">
        <f t="shared" si="38"/>
        <v>0</v>
      </c>
      <c r="AJ30" s="63">
        <f t="shared" si="38"/>
        <v>0</v>
      </c>
      <c r="AK30" s="63">
        <f t="shared" si="38"/>
        <v>0</v>
      </c>
      <c r="AL30" s="63">
        <f t="shared" si="38"/>
        <v>0</v>
      </c>
      <c r="AM30" s="63">
        <f t="shared" si="38"/>
        <v>0</v>
      </c>
      <c r="AN30" s="63">
        <f t="shared" si="38"/>
        <v>0</v>
      </c>
      <c r="AO30" s="63">
        <f t="shared" si="38"/>
        <v>0</v>
      </c>
      <c r="AP30" s="63">
        <f t="shared" si="38"/>
        <v>0</v>
      </c>
      <c r="AQ30" s="65">
        <f t="shared" si="4"/>
        <v>0</v>
      </c>
      <c r="AS30" s="68">
        <f t="shared" si="5"/>
        <v>0</v>
      </c>
      <c r="AU30" s="63">
        <f t="shared" si="39"/>
        <v>0</v>
      </c>
      <c r="AV30" s="63">
        <f t="shared" si="39"/>
        <v>0</v>
      </c>
      <c r="AW30" s="63">
        <f t="shared" si="39"/>
        <v>0</v>
      </c>
      <c r="AX30" s="63">
        <f t="shared" si="39"/>
        <v>0</v>
      </c>
      <c r="AY30" s="63">
        <f t="shared" si="39"/>
        <v>0</v>
      </c>
      <c r="AZ30" s="63">
        <f t="shared" si="39"/>
        <v>0</v>
      </c>
      <c r="BA30" s="63">
        <f t="shared" si="39"/>
        <v>234000</v>
      </c>
      <c r="BB30" s="63">
        <f t="shared" si="39"/>
        <v>0</v>
      </c>
      <c r="BC30" s="63">
        <f t="shared" si="39"/>
        <v>0</v>
      </c>
      <c r="BD30" s="65">
        <f t="shared" si="7"/>
        <v>234000</v>
      </c>
      <c r="BF30" s="68">
        <f t="shared" si="8"/>
        <v>0</v>
      </c>
      <c r="BH30" s="63">
        <f t="shared" si="40"/>
        <v>0</v>
      </c>
      <c r="BI30" s="63">
        <f t="shared" si="40"/>
        <v>0</v>
      </c>
      <c r="BJ30" s="63">
        <f t="shared" si="40"/>
        <v>0</v>
      </c>
      <c r="BK30" s="63">
        <f t="shared" si="40"/>
        <v>0</v>
      </c>
      <c r="BL30" s="63">
        <f t="shared" si="40"/>
        <v>0</v>
      </c>
      <c r="BM30" s="63">
        <f t="shared" si="40"/>
        <v>0</v>
      </c>
      <c r="BN30" s="63">
        <f t="shared" si="40"/>
        <v>0</v>
      </c>
      <c r="BO30" s="63">
        <f t="shared" si="40"/>
        <v>0</v>
      </c>
      <c r="BP30" s="63">
        <f t="shared" si="40"/>
        <v>0</v>
      </c>
      <c r="BQ30" s="65">
        <f t="shared" si="10"/>
        <v>0</v>
      </c>
      <c r="BS30" s="68">
        <f t="shared" si="11"/>
        <v>0</v>
      </c>
      <c r="BV30" s="93">
        <f t="shared" si="51"/>
        <v>0</v>
      </c>
      <c r="BW30" s="93">
        <f t="shared" si="51"/>
        <v>0</v>
      </c>
      <c r="BX30" s="93">
        <f t="shared" si="51"/>
        <v>0</v>
      </c>
      <c r="BY30" s="93">
        <f t="shared" si="51"/>
        <v>0</v>
      </c>
      <c r="BZ30" s="93">
        <f t="shared" si="51"/>
        <v>0</v>
      </c>
      <c r="CA30" s="93">
        <f t="shared" si="51"/>
        <v>0</v>
      </c>
      <c r="CB30" s="93">
        <f t="shared" si="51"/>
        <v>0</v>
      </c>
      <c r="CC30" s="93">
        <f t="shared" si="51"/>
        <v>0</v>
      </c>
      <c r="CD30" s="93">
        <f t="shared" si="51"/>
        <v>0</v>
      </c>
      <c r="CE30" s="94">
        <f t="shared" si="13"/>
        <v>0</v>
      </c>
      <c r="CF30" s="95"/>
      <c r="CG30" s="96">
        <f t="shared" si="14"/>
        <v>0</v>
      </c>
      <c r="CJ30" s="63">
        <f t="shared" si="46"/>
        <v>0</v>
      </c>
      <c r="CK30" s="63">
        <f t="shared" si="46"/>
        <v>0</v>
      </c>
      <c r="CL30" s="63">
        <f t="shared" si="46"/>
        <v>0</v>
      </c>
      <c r="CM30" s="63">
        <f t="shared" si="46"/>
        <v>0</v>
      </c>
      <c r="CN30" s="63">
        <f t="shared" si="46"/>
        <v>0</v>
      </c>
      <c r="CO30" s="63">
        <f t="shared" si="46"/>
        <v>0</v>
      </c>
      <c r="CP30" s="63">
        <f t="shared" si="46"/>
        <v>66000</v>
      </c>
      <c r="CQ30" s="63">
        <f t="shared" si="46"/>
        <v>0</v>
      </c>
      <c r="CR30" s="63">
        <f t="shared" si="46"/>
        <v>0</v>
      </c>
      <c r="CS30" s="65">
        <f t="shared" si="17"/>
        <v>66000</v>
      </c>
      <c r="CU30" s="68">
        <f t="shared" si="18"/>
        <v>66000</v>
      </c>
      <c r="CW30" s="63">
        <f t="shared" si="47"/>
        <v>0</v>
      </c>
      <c r="CX30" s="63">
        <f t="shared" si="47"/>
        <v>0</v>
      </c>
      <c r="CY30" s="63">
        <f t="shared" si="47"/>
        <v>0</v>
      </c>
      <c r="CZ30" s="63">
        <f t="shared" si="47"/>
        <v>0</v>
      </c>
      <c r="DA30" s="63">
        <f t="shared" si="47"/>
        <v>0</v>
      </c>
      <c r="DB30" s="63">
        <f t="shared" si="47"/>
        <v>0</v>
      </c>
      <c r="DC30" s="63">
        <f t="shared" si="47"/>
        <v>0</v>
      </c>
      <c r="DD30" s="63">
        <f t="shared" si="47"/>
        <v>0</v>
      </c>
      <c r="DE30" s="63">
        <f t="shared" si="47"/>
        <v>0</v>
      </c>
      <c r="DF30" s="63">
        <f t="shared" si="34"/>
        <v>0</v>
      </c>
      <c r="DH30" s="68">
        <f t="shared" si="21"/>
        <v>0</v>
      </c>
      <c r="DJ30" s="63">
        <f t="shared" si="48"/>
        <v>0</v>
      </c>
      <c r="DK30" s="63">
        <f t="shared" si="48"/>
        <v>0</v>
      </c>
      <c r="DL30" s="63">
        <f t="shared" si="48"/>
        <v>0</v>
      </c>
      <c r="DM30" s="63">
        <f t="shared" si="48"/>
        <v>0</v>
      </c>
      <c r="DN30" s="63">
        <f t="shared" si="48"/>
        <v>0</v>
      </c>
      <c r="DO30" s="63">
        <f t="shared" si="48"/>
        <v>0</v>
      </c>
      <c r="DP30" s="63">
        <f t="shared" si="48"/>
        <v>234000</v>
      </c>
      <c r="DQ30" s="63">
        <f t="shared" si="48"/>
        <v>0</v>
      </c>
      <c r="DR30" s="63">
        <f t="shared" si="48"/>
        <v>0</v>
      </c>
      <c r="DS30" s="65">
        <f t="shared" si="24"/>
        <v>234000</v>
      </c>
      <c r="DU30" s="68">
        <f t="shared" si="25"/>
        <v>234000</v>
      </c>
      <c r="DW30" s="63">
        <f t="shared" si="49"/>
        <v>0</v>
      </c>
      <c r="DX30" s="63">
        <f t="shared" si="49"/>
        <v>0</v>
      </c>
      <c r="DY30" s="63">
        <f t="shared" si="49"/>
        <v>0</v>
      </c>
      <c r="DZ30" s="63">
        <f t="shared" si="49"/>
        <v>0</v>
      </c>
      <c r="EA30" s="63">
        <f t="shared" si="49"/>
        <v>0</v>
      </c>
      <c r="EB30" s="63">
        <f t="shared" si="49"/>
        <v>0</v>
      </c>
      <c r="EC30" s="63">
        <f t="shared" si="49"/>
        <v>0</v>
      </c>
      <c r="ED30" s="63">
        <f t="shared" si="49"/>
        <v>0</v>
      </c>
      <c r="EE30" s="63">
        <f t="shared" si="49"/>
        <v>0</v>
      </c>
      <c r="EF30" s="63">
        <f t="shared" si="35"/>
        <v>0</v>
      </c>
      <c r="EH30" s="68">
        <f t="shared" si="28"/>
        <v>0</v>
      </c>
      <c r="EK30" s="93">
        <f t="shared" si="50"/>
        <v>0</v>
      </c>
      <c r="EL30" s="93">
        <f t="shared" si="50"/>
        <v>0</v>
      </c>
      <c r="EM30" s="93">
        <f t="shared" si="50"/>
        <v>0</v>
      </c>
      <c r="EN30" s="93">
        <f t="shared" si="50"/>
        <v>0</v>
      </c>
      <c r="EO30" s="93">
        <f t="shared" si="50"/>
        <v>0</v>
      </c>
      <c r="EP30" s="93">
        <f t="shared" si="50"/>
        <v>0</v>
      </c>
      <c r="EQ30" s="93">
        <f t="shared" si="50"/>
        <v>0</v>
      </c>
      <c r="ER30" s="93">
        <f t="shared" si="50"/>
        <v>0</v>
      </c>
      <c r="ES30" s="93">
        <f t="shared" si="50"/>
        <v>0</v>
      </c>
      <c r="ET30" s="94">
        <f t="shared" si="31"/>
        <v>0</v>
      </c>
      <c r="EU30" s="95"/>
      <c r="EV30" s="96">
        <f t="shared" si="32"/>
        <v>0</v>
      </c>
    </row>
    <row r="31" spans="1:152" s="19" customFormat="1" ht="45" x14ac:dyDescent="0.25">
      <c r="A31" s="18" t="s">
        <v>217</v>
      </c>
      <c r="B31" s="21" t="s">
        <v>66</v>
      </c>
      <c r="C31" s="21" t="s">
        <v>295</v>
      </c>
      <c r="D31" s="22" t="s">
        <v>96</v>
      </c>
      <c r="E31" s="22"/>
      <c r="F31" s="10"/>
      <c r="G31" s="10">
        <v>100000</v>
      </c>
      <c r="H31" s="10"/>
      <c r="I31" s="10">
        <f t="shared" si="33"/>
        <v>100000</v>
      </c>
      <c r="J31" s="24"/>
      <c r="L31" s="40">
        <v>42227</v>
      </c>
      <c r="M31" s="24" t="s">
        <v>42</v>
      </c>
      <c r="N31" s="24" t="s">
        <v>42</v>
      </c>
      <c r="O31" s="24" t="s">
        <v>42</v>
      </c>
      <c r="P31" s="24"/>
      <c r="R31" s="69" t="s">
        <v>282</v>
      </c>
      <c r="S31" s="51"/>
      <c r="U31" s="63">
        <f t="shared" si="37"/>
        <v>0</v>
      </c>
      <c r="V31" s="63">
        <f t="shared" si="37"/>
        <v>0</v>
      </c>
      <c r="W31" s="63">
        <f t="shared" si="37"/>
        <v>0</v>
      </c>
      <c r="X31" s="63">
        <f t="shared" si="37"/>
        <v>0</v>
      </c>
      <c r="Y31" s="63">
        <f t="shared" si="37"/>
        <v>0</v>
      </c>
      <c r="Z31" s="63">
        <f t="shared" si="37"/>
        <v>0</v>
      </c>
      <c r="AA31" s="63">
        <f t="shared" si="37"/>
        <v>0</v>
      </c>
      <c r="AB31" s="63">
        <f t="shared" si="37"/>
        <v>0</v>
      </c>
      <c r="AC31" s="63">
        <f t="shared" si="37"/>
        <v>0</v>
      </c>
      <c r="AD31" s="65">
        <f t="shared" si="2"/>
        <v>0</v>
      </c>
      <c r="AF31" s="68">
        <f t="shared" si="0"/>
        <v>-100000</v>
      </c>
      <c r="AH31" s="63">
        <f t="shared" si="38"/>
        <v>0</v>
      </c>
      <c r="AI31" s="63">
        <f t="shared" si="38"/>
        <v>0</v>
      </c>
      <c r="AJ31" s="63">
        <f t="shared" si="38"/>
        <v>0</v>
      </c>
      <c r="AK31" s="63">
        <f t="shared" si="38"/>
        <v>0</v>
      </c>
      <c r="AL31" s="63">
        <f t="shared" si="38"/>
        <v>0</v>
      </c>
      <c r="AM31" s="63">
        <f t="shared" si="38"/>
        <v>0</v>
      </c>
      <c r="AN31" s="63">
        <f t="shared" si="38"/>
        <v>0</v>
      </c>
      <c r="AO31" s="63">
        <f t="shared" si="38"/>
        <v>0</v>
      </c>
      <c r="AP31" s="63">
        <f t="shared" si="38"/>
        <v>0</v>
      </c>
      <c r="AQ31" s="65">
        <f t="shared" si="4"/>
        <v>0</v>
      </c>
      <c r="AS31" s="68">
        <f t="shared" si="5"/>
        <v>0</v>
      </c>
      <c r="AU31" s="63">
        <f t="shared" si="39"/>
        <v>0</v>
      </c>
      <c r="AV31" s="63">
        <f t="shared" si="39"/>
        <v>0</v>
      </c>
      <c r="AW31" s="63">
        <f t="shared" si="39"/>
        <v>0</v>
      </c>
      <c r="AX31" s="63">
        <f t="shared" si="39"/>
        <v>0</v>
      </c>
      <c r="AY31" s="63">
        <f t="shared" si="39"/>
        <v>0</v>
      </c>
      <c r="AZ31" s="63">
        <f t="shared" si="39"/>
        <v>0</v>
      </c>
      <c r="BA31" s="63">
        <f t="shared" si="39"/>
        <v>0</v>
      </c>
      <c r="BB31" s="63">
        <f t="shared" si="39"/>
        <v>0</v>
      </c>
      <c r="BC31" s="63">
        <f t="shared" si="39"/>
        <v>0</v>
      </c>
      <c r="BD31" s="65">
        <f t="shared" si="7"/>
        <v>0</v>
      </c>
      <c r="BF31" s="68">
        <f t="shared" si="8"/>
        <v>0</v>
      </c>
      <c r="BH31" s="63">
        <f t="shared" si="40"/>
        <v>0</v>
      </c>
      <c r="BI31" s="63">
        <f t="shared" si="40"/>
        <v>0</v>
      </c>
      <c r="BJ31" s="63">
        <f t="shared" si="40"/>
        <v>0</v>
      </c>
      <c r="BK31" s="63">
        <f t="shared" si="40"/>
        <v>0</v>
      </c>
      <c r="BL31" s="63">
        <f t="shared" si="40"/>
        <v>0</v>
      </c>
      <c r="BM31" s="63">
        <f t="shared" si="40"/>
        <v>0</v>
      </c>
      <c r="BN31" s="63">
        <f t="shared" si="40"/>
        <v>0</v>
      </c>
      <c r="BO31" s="63">
        <f t="shared" si="40"/>
        <v>0</v>
      </c>
      <c r="BP31" s="63">
        <f t="shared" si="40"/>
        <v>0</v>
      </c>
      <c r="BQ31" s="65">
        <f t="shared" si="10"/>
        <v>0</v>
      </c>
      <c r="BS31" s="68">
        <f t="shared" si="11"/>
        <v>0</v>
      </c>
      <c r="BV31" s="93">
        <f t="shared" si="51"/>
        <v>0</v>
      </c>
      <c r="BW31" s="93">
        <f t="shared" si="51"/>
        <v>0</v>
      </c>
      <c r="BX31" s="93">
        <f t="shared" si="51"/>
        <v>0</v>
      </c>
      <c r="BY31" s="93">
        <f t="shared" si="51"/>
        <v>0</v>
      </c>
      <c r="BZ31" s="93">
        <f t="shared" si="51"/>
        <v>0</v>
      </c>
      <c r="CA31" s="93">
        <f t="shared" si="51"/>
        <v>0</v>
      </c>
      <c r="CB31" s="93">
        <f t="shared" si="51"/>
        <v>0</v>
      </c>
      <c r="CC31" s="93">
        <f t="shared" si="51"/>
        <v>0</v>
      </c>
      <c r="CD31" s="93">
        <f t="shared" si="51"/>
        <v>0</v>
      </c>
      <c r="CE31" s="94">
        <f t="shared" si="13"/>
        <v>0</v>
      </c>
      <c r="CF31" s="95"/>
      <c r="CG31" s="96">
        <f t="shared" si="14"/>
        <v>0</v>
      </c>
      <c r="CJ31" s="63">
        <f t="shared" si="46"/>
        <v>0</v>
      </c>
      <c r="CK31" s="63">
        <f t="shared" si="46"/>
        <v>0</v>
      </c>
      <c r="CL31" s="63">
        <f t="shared" si="46"/>
        <v>0</v>
      </c>
      <c r="CM31" s="63">
        <f t="shared" si="46"/>
        <v>0</v>
      </c>
      <c r="CN31" s="63">
        <f t="shared" si="46"/>
        <v>0</v>
      </c>
      <c r="CO31" s="63">
        <f t="shared" si="46"/>
        <v>0</v>
      </c>
      <c r="CP31" s="63">
        <f t="shared" si="46"/>
        <v>100000</v>
      </c>
      <c r="CQ31" s="63">
        <f t="shared" si="46"/>
        <v>0</v>
      </c>
      <c r="CR31" s="63">
        <f t="shared" si="46"/>
        <v>0</v>
      </c>
      <c r="CS31" s="65">
        <f t="shared" si="17"/>
        <v>100000</v>
      </c>
      <c r="CU31" s="68">
        <f t="shared" si="18"/>
        <v>100000</v>
      </c>
      <c r="CW31" s="63">
        <f t="shared" si="47"/>
        <v>0</v>
      </c>
      <c r="CX31" s="63">
        <f t="shared" si="47"/>
        <v>0</v>
      </c>
      <c r="CY31" s="63">
        <f t="shared" si="47"/>
        <v>0</v>
      </c>
      <c r="CZ31" s="63">
        <f t="shared" si="47"/>
        <v>0</v>
      </c>
      <c r="DA31" s="63">
        <f t="shared" si="47"/>
        <v>0</v>
      </c>
      <c r="DB31" s="63">
        <f t="shared" si="47"/>
        <v>0</v>
      </c>
      <c r="DC31" s="63">
        <f t="shared" si="47"/>
        <v>0</v>
      </c>
      <c r="DD31" s="63">
        <f t="shared" si="47"/>
        <v>0</v>
      </c>
      <c r="DE31" s="63">
        <f t="shared" si="47"/>
        <v>0</v>
      </c>
      <c r="DF31" s="63">
        <f t="shared" si="34"/>
        <v>0</v>
      </c>
      <c r="DH31" s="68">
        <f t="shared" si="21"/>
        <v>0</v>
      </c>
      <c r="DJ31" s="63">
        <f t="shared" si="48"/>
        <v>0</v>
      </c>
      <c r="DK31" s="63">
        <f t="shared" si="48"/>
        <v>0</v>
      </c>
      <c r="DL31" s="63">
        <f t="shared" si="48"/>
        <v>0</v>
      </c>
      <c r="DM31" s="63">
        <f t="shared" si="48"/>
        <v>0</v>
      </c>
      <c r="DN31" s="63">
        <f t="shared" si="48"/>
        <v>0</v>
      </c>
      <c r="DO31" s="63">
        <f t="shared" si="48"/>
        <v>0</v>
      </c>
      <c r="DP31" s="63">
        <f t="shared" si="48"/>
        <v>0</v>
      </c>
      <c r="DQ31" s="63">
        <f t="shared" si="48"/>
        <v>0</v>
      </c>
      <c r="DR31" s="63">
        <f t="shared" si="48"/>
        <v>0</v>
      </c>
      <c r="DS31" s="65">
        <f t="shared" si="24"/>
        <v>0</v>
      </c>
      <c r="DU31" s="68">
        <f t="shared" si="25"/>
        <v>0</v>
      </c>
      <c r="DW31" s="63">
        <f t="shared" si="49"/>
        <v>0</v>
      </c>
      <c r="DX31" s="63">
        <f t="shared" si="49"/>
        <v>0</v>
      </c>
      <c r="DY31" s="63">
        <f t="shared" si="49"/>
        <v>0</v>
      </c>
      <c r="DZ31" s="63">
        <f t="shared" si="49"/>
        <v>0</v>
      </c>
      <c r="EA31" s="63">
        <f t="shared" si="49"/>
        <v>0</v>
      </c>
      <c r="EB31" s="63">
        <f t="shared" si="49"/>
        <v>0</v>
      </c>
      <c r="EC31" s="63">
        <f t="shared" si="49"/>
        <v>0</v>
      </c>
      <c r="ED31" s="63">
        <f t="shared" si="49"/>
        <v>0</v>
      </c>
      <c r="EE31" s="63">
        <f t="shared" si="49"/>
        <v>0</v>
      </c>
      <c r="EF31" s="63">
        <f t="shared" si="35"/>
        <v>0</v>
      </c>
      <c r="EH31" s="68">
        <f t="shared" si="28"/>
        <v>0</v>
      </c>
      <c r="EK31" s="93">
        <f t="shared" si="50"/>
        <v>0</v>
      </c>
      <c r="EL31" s="93">
        <f t="shared" si="50"/>
        <v>0</v>
      </c>
      <c r="EM31" s="93">
        <f t="shared" si="50"/>
        <v>0</v>
      </c>
      <c r="EN31" s="93">
        <f t="shared" si="50"/>
        <v>0</v>
      </c>
      <c r="EO31" s="93">
        <f t="shared" si="50"/>
        <v>0</v>
      </c>
      <c r="EP31" s="93">
        <f t="shared" si="50"/>
        <v>0</v>
      </c>
      <c r="EQ31" s="93">
        <f t="shared" si="50"/>
        <v>0</v>
      </c>
      <c r="ER31" s="93">
        <f t="shared" si="50"/>
        <v>0</v>
      </c>
      <c r="ES31" s="93">
        <f t="shared" si="50"/>
        <v>0</v>
      </c>
      <c r="ET31" s="94">
        <f t="shared" si="31"/>
        <v>0</v>
      </c>
      <c r="EU31" s="95"/>
      <c r="EV31" s="96">
        <f t="shared" si="32"/>
        <v>0</v>
      </c>
    </row>
    <row r="32" spans="1:152" s="19" customFormat="1" ht="45" x14ac:dyDescent="0.25">
      <c r="A32" s="18" t="s">
        <v>218</v>
      </c>
      <c r="B32" s="21" t="s">
        <v>66</v>
      </c>
      <c r="C32" s="21" t="s">
        <v>295</v>
      </c>
      <c r="D32" s="22" t="s">
        <v>97</v>
      </c>
      <c r="E32" s="22"/>
      <c r="F32" s="10"/>
      <c r="G32" s="10">
        <v>441000</v>
      </c>
      <c r="H32" s="10"/>
      <c r="I32" s="10">
        <f t="shared" si="33"/>
        <v>441000</v>
      </c>
      <c r="J32" s="24"/>
      <c r="L32" s="40">
        <v>42227</v>
      </c>
      <c r="M32" s="24" t="s">
        <v>42</v>
      </c>
      <c r="N32" s="24" t="s">
        <v>42</v>
      </c>
      <c r="O32" s="24" t="s">
        <v>42</v>
      </c>
      <c r="P32" s="24"/>
      <c r="R32" s="69" t="s">
        <v>282</v>
      </c>
      <c r="S32" s="51"/>
      <c r="U32" s="63">
        <f t="shared" ref="U32:AC44" si="52">IF($C32=U$3,(IF($R32="On",$G32,0)),0)</f>
        <v>0</v>
      </c>
      <c r="V32" s="63">
        <f t="shared" si="52"/>
        <v>0</v>
      </c>
      <c r="W32" s="63">
        <f t="shared" si="52"/>
        <v>0</v>
      </c>
      <c r="X32" s="63">
        <f t="shared" si="52"/>
        <v>0</v>
      </c>
      <c r="Y32" s="63">
        <f t="shared" si="52"/>
        <v>0</v>
      </c>
      <c r="Z32" s="63">
        <f t="shared" si="52"/>
        <v>0</v>
      </c>
      <c r="AA32" s="63">
        <f t="shared" si="52"/>
        <v>0</v>
      </c>
      <c r="AB32" s="63">
        <f t="shared" si="52"/>
        <v>0</v>
      </c>
      <c r="AC32" s="63">
        <f t="shared" si="52"/>
        <v>0</v>
      </c>
      <c r="AD32" s="65">
        <f t="shared" si="2"/>
        <v>0</v>
      </c>
      <c r="AF32" s="68">
        <f t="shared" si="0"/>
        <v>-441000</v>
      </c>
      <c r="AH32" s="63">
        <f t="shared" ref="AH32:AP44" si="53">IF($C32=AH$3,(IF($R32="On",$F32,0)),0)</f>
        <v>0</v>
      </c>
      <c r="AI32" s="63">
        <f t="shared" si="53"/>
        <v>0</v>
      </c>
      <c r="AJ32" s="63">
        <f t="shared" si="53"/>
        <v>0</v>
      </c>
      <c r="AK32" s="63">
        <f t="shared" si="53"/>
        <v>0</v>
      </c>
      <c r="AL32" s="63">
        <f t="shared" si="53"/>
        <v>0</v>
      </c>
      <c r="AM32" s="63">
        <f t="shared" si="53"/>
        <v>0</v>
      </c>
      <c r="AN32" s="63">
        <f t="shared" si="53"/>
        <v>0</v>
      </c>
      <c r="AO32" s="63">
        <f t="shared" si="53"/>
        <v>0</v>
      </c>
      <c r="AP32" s="63">
        <f t="shared" si="53"/>
        <v>0</v>
      </c>
      <c r="AQ32" s="65">
        <f t="shared" si="4"/>
        <v>0</v>
      </c>
      <c r="AS32" s="68">
        <f t="shared" si="5"/>
        <v>0</v>
      </c>
      <c r="AU32" s="63">
        <f t="shared" ref="AU32:BC44" si="54">IF($C32=AU$3,(IF($R32="On",$H32,0)),0)</f>
        <v>0</v>
      </c>
      <c r="AV32" s="63">
        <f t="shared" si="54"/>
        <v>0</v>
      </c>
      <c r="AW32" s="63">
        <f t="shared" si="54"/>
        <v>0</v>
      </c>
      <c r="AX32" s="63">
        <f t="shared" si="54"/>
        <v>0</v>
      </c>
      <c r="AY32" s="63">
        <f t="shared" si="54"/>
        <v>0</v>
      </c>
      <c r="AZ32" s="63">
        <f t="shared" si="54"/>
        <v>0</v>
      </c>
      <c r="BA32" s="63">
        <f t="shared" si="54"/>
        <v>0</v>
      </c>
      <c r="BB32" s="63">
        <f t="shared" si="54"/>
        <v>0</v>
      </c>
      <c r="BC32" s="63">
        <f t="shared" si="54"/>
        <v>0</v>
      </c>
      <c r="BD32" s="65">
        <f t="shared" si="7"/>
        <v>0</v>
      </c>
      <c r="BF32" s="68">
        <f t="shared" si="8"/>
        <v>0</v>
      </c>
      <c r="BH32" s="63">
        <f t="shared" ref="BH32:BP44" si="55">IF($C32=BH$3,(IF($R32="On",$E32,0)),0)</f>
        <v>0</v>
      </c>
      <c r="BI32" s="63">
        <f t="shared" si="55"/>
        <v>0</v>
      </c>
      <c r="BJ32" s="63">
        <f t="shared" si="55"/>
        <v>0</v>
      </c>
      <c r="BK32" s="63">
        <f t="shared" si="55"/>
        <v>0</v>
      </c>
      <c r="BL32" s="63">
        <f t="shared" si="55"/>
        <v>0</v>
      </c>
      <c r="BM32" s="63">
        <f t="shared" si="55"/>
        <v>0</v>
      </c>
      <c r="BN32" s="63">
        <f t="shared" si="55"/>
        <v>0</v>
      </c>
      <c r="BO32" s="63">
        <f t="shared" si="55"/>
        <v>0</v>
      </c>
      <c r="BP32" s="63">
        <f t="shared" si="55"/>
        <v>0</v>
      </c>
      <c r="BQ32" s="65">
        <f t="shared" si="10"/>
        <v>0</v>
      </c>
      <c r="BS32" s="68">
        <f t="shared" si="11"/>
        <v>0</v>
      </c>
      <c r="BV32" s="93">
        <f t="shared" si="51"/>
        <v>0</v>
      </c>
      <c r="BW32" s="93">
        <f t="shared" si="51"/>
        <v>0</v>
      </c>
      <c r="BX32" s="93">
        <f t="shared" si="51"/>
        <v>0</v>
      </c>
      <c r="BY32" s="93">
        <f t="shared" si="51"/>
        <v>0</v>
      </c>
      <c r="BZ32" s="93">
        <f t="shared" si="51"/>
        <v>0</v>
      </c>
      <c r="CA32" s="93">
        <f t="shared" si="51"/>
        <v>0</v>
      </c>
      <c r="CB32" s="93">
        <f t="shared" si="51"/>
        <v>0</v>
      </c>
      <c r="CC32" s="93">
        <f t="shared" si="51"/>
        <v>0</v>
      </c>
      <c r="CD32" s="93">
        <f t="shared" si="51"/>
        <v>0</v>
      </c>
      <c r="CE32" s="94">
        <f t="shared" si="13"/>
        <v>0</v>
      </c>
      <c r="CF32" s="95"/>
      <c r="CG32" s="96">
        <f t="shared" si="14"/>
        <v>0</v>
      </c>
      <c r="CJ32" s="63">
        <f t="shared" si="46"/>
        <v>0</v>
      </c>
      <c r="CK32" s="63">
        <f t="shared" si="46"/>
        <v>0</v>
      </c>
      <c r="CL32" s="63">
        <f t="shared" si="46"/>
        <v>0</v>
      </c>
      <c r="CM32" s="63">
        <f t="shared" si="46"/>
        <v>0</v>
      </c>
      <c r="CN32" s="63">
        <f t="shared" si="46"/>
        <v>0</v>
      </c>
      <c r="CO32" s="63">
        <f t="shared" si="46"/>
        <v>0</v>
      </c>
      <c r="CP32" s="63">
        <f t="shared" si="46"/>
        <v>441000</v>
      </c>
      <c r="CQ32" s="63">
        <f t="shared" si="46"/>
        <v>0</v>
      </c>
      <c r="CR32" s="63">
        <f t="shared" si="46"/>
        <v>0</v>
      </c>
      <c r="CS32" s="65">
        <f t="shared" si="17"/>
        <v>441000</v>
      </c>
      <c r="CU32" s="68">
        <f t="shared" si="18"/>
        <v>441000</v>
      </c>
      <c r="CW32" s="63">
        <f t="shared" si="47"/>
        <v>0</v>
      </c>
      <c r="CX32" s="63">
        <f t="shared" si="47"/>
        <v>0</v>
      </c>
      <c r="CY32" s="63">
        <f t="shared" si="47"/>
        <v>0</v>
      </c>
      <c r="CZ32" s="63">
        <f t="shared" si="47"/>
        <v>0</v>
      </c>
      <c r="DA32" s="63">
        <f t="shared" si="47"/>
        <v>0</v>
      </c>
      <c r="DB32" s="63">
        <f t="shared" si="47"/>
        <v>0</v>
      </c>
      <c r="DC32" s="63">
        <f t="shared" si="47"/>
        <v>0</v>
      </c>
      <c r="DD32" s="63">
        <f t="shared" si="47"/>
        <v>0</v>
      </c>
      <c r="DE32" s="63">
        <f t="shared" si="47"/>
        <v>0</v>
      </c>
      <c r="DF32" s="63">
        <f t="shared" si="34"/>
        <v>0</v>
      </c>
      <c r="DH32" s="68">
        <f t="shared" si="21"/>
        <v>0</v>
      </c>
      <c r="DJ32" s="63">
        <f t="shared" si="48"/>
        <v>0</v>
      </c>
      <c r="DK32" s="63">
        <f t="shared" si="48"/>
        <v>0</v>
      </c>
      <c r="DL32" s="63">
        <f t="shared" si="48"/>
        <v>0</v>
      </c>
      <c r="DM32" s="63">
        <f t="shared" si="48"/>
        <v>0</v>
      </c>
      <c r="DN32" s="63">
        <f t="shared" si="48"/>
        <v>0</v>
      </c>
      <c r="DO32" s="63">
        <f t="shared" si="48"/>
        <v>0</v>
      </c>
      <c r="DP32" s="63">
        <f t="shared" si="48"/>
        <v>0</v>
      </c>
      <c r="DQ32" s="63">
        <f t="shared" si="48"/>
        <v>0</v>
      </c>
      <c r="DR32" s="63">
        <f t="shared" si="48"/>
        <v>0</v>
      </c>
      <c r="DS32" s="65">
        <f t="shared" si="24"/>
        <v>0</v>
      </c>
      <c r="DU32" s="68">
        <f t="shared" si="25"/>
        <v>0</v>
      </c>
      <c r="DW32" s="63">
        <f t="shared" si="49"/>
        <v>0</v>
      </c>
      <c r="DX32" s="63">
        <f t="shared" si="49"/>
        <v>0</v>
      </c>
      <c r="DY32" s="63">
        <f t="shared" si="49"/>
        <v>0</v>
      </c>
      <c r="DZ32" s="63">
        <f t="shared" si="49"/>
        <v>0</v>
      </c>
      <c r="EA32" s="63">
        <f t="shared" si="49"/>
        <v>0</v>
      </c>
      <c r="EB32" s="63">
        <f t="shared" si="49"/>
        <v>0</v>
      </c>
      <c r="EC32" s="63">
        <f t="shared" si="49"/>
        <v>0</v>
      </c>
      <c r="ED32" s="63">
        <f t="shared" si="49"/>
        <v>0</v>
      </c>
      <c r="EE32" s="63">
        <f t="shared" si="49"/>
        <v>0</v>
      </c>
      <c r="EF32" s="63">
        <f t="shared" si="35"/>
        <v>0</v>
      </c>
      <c r="EH32" s="68">
        <f t="shared" si="28"/>
        <v>0</v>
      </c>
      <c r="EK32" s="93">
        <f t="shared" si="50"/>
        <v>0</v>
      </c>
      <c r="EL32" s="93">
        <f t="shared" si="50"/>
        <v>0</v>
      </c>
      <c r="EM32" s="93">
        <f t="shared" si="50"/>
        <v>0</v>
      </c>
      <c r="EN32" s="93">
        <f t="shared" si="50"/>
        <v>0</v>
      </c>
      <c r="EO32" s="93">
        <f t="shared" si="50"/>
        <v>0</v>
      </c>
      <c r="EP32" s="93">
        <f t="shared" si="50"/>
        <v>0</v>
      </c>
      <c r="EQ32" s="93">
        <f t="shared" si="50"/>
        <v>0</v>
      </c>
      <c r="ER32" s="93">
        <f t="shared" si="50"/>
        <v>0</v>
      </c>
      <c r="ES32" s="93">
        <f t="shared" si="50"/>
        <v>0</v>
      </c>
      <c r="ET32" s="94">
        <f t="shared" si="31"/>
        <v>0</v>
      </c>
      <c r="EU32" s="95"/>
      <c r="EV32" s="96">
        <f t="shared" si="32"/>
        <v>0</v>
      </c>
    </row>
    <row r="33" spans="1:152" s="19" customFormat="1" ht="15" x14ac:dyDescent="0.25">
      <c r="A33" s="18" t="s">
        <v>83</v>
      </c>
      <c r="B33" s="21" t="s">
        <v>66</v>
      </c>
      <c r="C33" s="21" t="s">
        <v>295</v>
      </c>
      <c r="D33" s="22" t="s">
        <v>69</v>
      </c>
      <c r="E33" s="22"/>
      <c r="F33" s="10"/>
      <c r="G33" s="10">
        <v>15000</v>
      </c>
      <c r="H33" s="10"/>
      <c r="I33" s="10">
        <f t="shared" si="33"/>
        <v>15000</v>
      </c>
      <c r="J33" s="24"/>
      <c r="L33" s="40">
        <v>42227</v>
      </c>
      <c r="M33" s="24" t="s">
        <v>42</v>
      </c>
      <c r="N33" s="24" t="s">
        <v>42</v>
      </c>
      <c r="O33" s="24" t="s">
        <v>42</v>
      </c>
      <c r="P33" s="24"/>
      <c r="R33" s="69" t="s">
        <v>281</v>
      </c>
      <c r="S33" s="51"/>
      <c r="U33" s="63">
        <f t="shared" si="52"/>
        <v>0</v>
      </c>
      <c r="V33" s="63">
        <f t="shared" si="52"/>
        <v>0</v>
      </c>
      <c r="W33" s="63">
        <f t="shared" si="52"/>
        <v>0</v>
      </c>
      <c r="X33" s="63">
        <f t="shared" si="52"/>
        <v>0</v>
      </c>
      <c r="Y33" s="63">
        <f t="shared" si="52"/>
        <v>0</v>
      </c>
      <c r="Z33" s="63">
        <f t="shared" si="52"/>
        <v>0</v>
      </c>
      <c r="AA33" s="63">
        <f t="shared" si="52"/>
        <v>15000</v>
      </c>
      <c r="AB33" s="63">
        <f t="shared" si="52"/>
        <v>0</v>
      </c>
      <c r="AC33" s="63">
        <f t="shared" si="52"/>
        <v>0</v>
      </c>
      <c r="AD33" s="65">
        <f t="shared" si="2"/>
        <v>15000</v>
      </c>
      <c r="AF33" s="68">
        <f t="shared" si="0"/>
        <v>0</v>
      </c>
      <c r="AH33" s="63">
        <f t="shared" si="53"/>
        <v>0</v>
      </c>
      <c r="AI33" s="63">
        <f t="shared" si="53"/>
        <v>0</v>
      </c>
      <c r="AJ33" s="63">
        <f t="shared" si="53"/>
        <v>0</v>
      </c>
      <c r="AK33" s="63">
        <f t="shared" si="53"/>
        <v>0</v>
      </c>
      <c r="AL33" s="63">
        <f t="shared" si="53"/>
        <v>0</v>
      </c>
      <c r="AM33" s="63">
        <f t="shared" si="53"/>
        <v>0</v>
      </c>
      <c r="AN33" s="63">
        <f t="shared" si="53"/>
        <v>0</v>
      </c>
      <c r="AO33" s="63">
        <f t="shared" si="53"/>
        <v>0</v>
      </c>
      <c r="AP33" s="63">
        <f t="shared" si="53"/>
        <v>0</v>
      </c>
      <c r="AQ33" s="65">
        <f t="shared" si="4"/>
        <v>0</v>
      </c>
      <c r="AS33" s="68">
        <f t="shared" si="5"/>
        <v>0</v>
      </c>
      <c r="AU33" s="63">
        <f t="shared" si="54"/>
        <v>0</v>
      </c>
      <c r="AV33" s="63">
        <f t="shared" si="54"/>
        <v>0</v>
      </c>
      <c r="AW33" s="63">
        <f t="shared" si="54"/>
        <v>0</v>
      </c>
      <c r="AX33" s="63">
        <f t="shared" si="54"/>
        <v>0</v>
      </c>
      <c r="AY33" s="63">
        <f t="shared" si="54"/>
        <v>0</v>
      </c>
      <c r="AZ33" s="63">
        <f t="shared" si="54"/>
        <v>0</v>
      </c>
      <c r="BA33" s="63">
        <f t="shared" si="54"/>
        <v>0</v>
      </c>
      <c r="BB33" s="63">
        <f t="shared" si="54"/>
        <v>0</v>
      </c>
      <c r="BC33" s="63">
        <f t="shared" si="54"/>
        <v>0</v>
      </c>
      <c r="BD33" s="65">
        <f t="shared" si="7"/>
        <v>0</v>
      </c>
      <c r="BF33" s="68">
        <f t="shared" si="8"/>
        <v>0</v>
      </c>
      <c r="BH33" s="63">
        <f t="shared" si="55"/>
        <v>0</v>
      </c>
      <c r="BI33" s="63">
        <f t="shared" si="55"/>
        <v>0</v>
      </c>
      <c r="BJ33" s="63">
        <f t="shared" si="55"/>
        <v>0</v>
      </c>
      <c r="BK33" s="63">
        <f t="shared" si="55"/>
        <v>0</v>
      </c>
      <c r="BL33" s="63">
        <f t="shared" si="55"/>
        <v>0</v>
      </c>
      <c r="BM33" s="63">
        <f t="shared" si="55"/>
        <v>0</v>
      </c>
      <c r="BN33" s="63">
        <f t="shared" si="55"/>
        <v>0</v>
      </c>
      <c r="BO33" s="63">
        <f t="shared" si="55"/>
        <v>0</v>
      </c>
      <c r="BP33" s="63">
        <f t="shared" si="55"/>
        <v>0</v>
      </c>
      <c r="BQ33" s="65">
        <f t="shared" si="10"/>
        <v>0</v>
      </c>
      <c r="BS33" s="68">
        <f t="shared" si="11"/>
        <v>0</v>
      </c>
      <c r="BV33" s="93">
        <f t="shared" si="51"/>
        <v>0</v>
      </c>
      <c r="BW33" s="93">
        <f t="shared" si="51"/>
        <v>0</v>
      </c>
      <c r="BX33" s="93">
        <f t="shared" si="51"/>
        <v>0</v>
      </c>
      <c r="BY33" s="93">
        <f t="shared" si="51"/>
        <v>0</v>
      </c>
      <c r="BZ33" s="93">
        <f t="shared" si="51"/>
        <v>0</v>
      </c>
      <c r="CA33" s="93">
        <f t="shared" si="51"/>
        <v>0</v>
      </c>
      <c r="CB33" s="93">
        <f t="shared" si="51"/>
        <v>0</v>
      </c>
      <c r="CC33" s="93">
        <f t="shared" si="51"/>
        <v>0</v>
      </c>
      <c r="CD33" s="93">
        <f t="shared" si="51"/>
        <v>0</v>
      </c>
      <c r="CE33" s="94">
        <f t="shared" si="13"/>
        <v>0</v>
      </c>
      <c r="CF33" s="95"/>
      <c r="CG33" s="96">
        <f t="shared" si="14"/>
        <v>0</v>
      </c>
      <c r="CJ33" s="63">
        <f t="shared" si="46"/>
        <v>0</v>
      </c>
      <c r="CK33" s="63">
        <f t="shared" si="46"/>
        <v>0</v>
      </c>
      <c r="CL33" s="63">
        <f t="shared" si="46"/>
        <v>0</v>
      </c>
      <c r="CM33" s="63">
        <f t="shared" si="46"/>
        <v>0</v>
      </c>
      <c r="CN33" s="63">
        <f t="shared" si="46"/>
        <v>0</v>
      </c>
      <c r="CO33" s="63">
        <f t="shared" si="46"/>
        <v>0</v>
      </c>
      <c r="CP33" s="63">
        <f t="shared" si="46"/>
        <v>15000</v>
      </c>
      <c r="CQ33" s="63">
        <f t="shared" si="46"/>
        <v>0</v>
      </c>
      <c r="CR33" s="63">
        <f t="shared" si="46"/>
        <v>0</v>
      </c>
      <c r="CS33" s="65">
        <f t="shared" si="17"/>
        <v>15000</v>
      </c>
      <c r="CU33" s="68">
        <f t="shared" si="18"/>
        <v>15000</v>
      </c>
      <c r="CW33" s="63">
        <f t="shared" si="47"/>
        <v>0</v>
      </c>
      <c r="CX33" s="63">
        <f t="shared" si="47"/>
        <v>0</v>
      </c>
      <c r="CY33" s="63">
        <f t="shared" si="47"/>
        <v>0</v>
      </c>
      <c r="CZ33" s="63">
        <f t="shared" si="47"/>
        <v>0</v>
      </c>
      <c r="DA33" s="63">
        <f t="shared" si="47"/>
        <v>0</v>
      </c>
      <c r="DB33" s="63">
        <f t="shared" si="47"/>
        <v>0</v>
      </c>
      <c r="DC33" s="63">
        <f t="shared" si="47"/>
        <v>0</v>
      </c>
      <c r="DD33" s="63">
        <f t="shared" si="47"/>
        <v>0</v>
      </c>
      <c r="DE33" s="63">
        <f t="shared" si="47"/>
        <v>0</v>
      </c>
      <c r="DF33" s="63">
        <f t="shared" si="34"/>
        <v>0</v>
      </c>
      <c r="DH33" s="68">
        <f t="shared" si="21"/>
        <v>0</v>
      </c>
      <c r="DJ33" s="63">
        <f t="shared" si="48"/>
        <v>0</v>
      </c>
      <c r="DK33" s="63">
        <f t="shared" si="48"/>
        <v>0</v>
      </c>
      <c r="DL33" s="63">
        <f t="shared" si="48"/>
        <v>0</v>
      </c>
      <c r="DM33" s="63">
        <f t="shared" si="48"/>
        <v>0</v>
      </c>
      <c r="DN33" s="63">
        <f t="shared" si="48"/>
        <v>0</v>
      </c>
      <c r="DO33" s="63">
        <f t="shared" si="48"/>
        <v>0</v>
      </c>
      <c r="DP33" s="63">
        <f t="shared" si="48"/>
        <v>0</v>
      </c>
      <c r="DQ33" s="63">
        <f t="shared" si="48"/>
        <v>0</v>
      </c>
      <c r="DR33" s="63">
        <f t="shared" si="48"/>
        <v>0</v>
      </c>
      <c r="DS33" s="65">
        <f t="shared" si="24"/>
        <v>0</v>
      </c>
      <c r="DU33" s="68">
        <f t="shared" si="25"/>
        <v>0</v>
      </c>
      <c r="DW33" s="63">
        <f t="shared" si="49"/>
        <v>0</v>
      </c>
      <c r="DX33" s="63">
        <f t="shared" si="49"/>
        <v>0</v>
      </c>
      <c r="DY33" s="63">
        <f t="shared" si="49"/>
        <v>0</v>
      </c>
      <c r="DZ33" s="63">
        <f t="shared" si="49"/>
        <v>0</v>
      </c>
      <c r="EA33" s="63">
        <f t="shared" si="49"/>
        <v>0</v>
      </c>
      <c r="EB33" s="63">
        <f t="shared" si="49"/>
        <v>0</v>
      </c>
      <c r="EC33" s="63">
        <f t="shared" si="49"/>
        <v>0</v>
      </c>
      <c r="ED33" s="63">
        <f t="shared" si="49"/>
        <v>0</v>
      </c>
      <c r="EE33" s="63">
        <f t="shared" si="49"/>
        <v>0</v>
      </c>
      <c r="EF33" s="63">
        <f t="shared" si="35"/>
        <v>0</v>
      </c>
      <c r="EH33" s="68">
        <f t="shared" si="28"/>
        <v>0</v>
      </c>
      <c r="EK33" s="93">
        <f t="shared" si="50"/>
        <v>0</v>
      </c>
      <c r="EL33" s="93">
        <f t="shared" si="50"/>
        <v>0</v>
      </c>
      <c r="EM33" s="93">
        <f t="shared" si="50"/>
        <v>0</v>
      </c>
      <c r="EN33" s="93">
        <f t="shared" si="50"/>
        <v>0</v>
      </c>
      <c r="EO33" s="93">
        <f t="shared" si="50"/>
        <v>0</v>
      </c>
      <c r="EP33" s="93">
        <f t="shared" si="50"/>
        <v>0</v>
      </c>
      <c r="EQ33" s="93">
        <f t="shared" si="50"/>
        <v>0</v>
      </c>
      <c r="ER33" s="93">
        <f t="shared" si="50"/>
        <v>0</v>
      </c>
      <c r="ES33" s="93">
        <f t="shared" si="50"/>
        <v>0</v>
      </c>
      <c r="ET33" s="94">
        <f t="shared" si="31"/>
        <v>0</v>
      </c>
      <c r="EU33" s="95"/>
      <c r="EV33" s="96">
        <f t="shared" si="32"/>
        <v>0</v>
      </c>
    </row>
    <row r="34" spans="1:152" s="19" customFormat="1" ht="15" x14ac:dyDescent="0.25">
      <c r="A34" s="18" t="s">
        <v>84</v>
      </c>
      <c r="B34" s="21" t="s">
        <v>66</v>
      </c>
      <c r="C34" s="21" t="s">
        <v>296</v>
      </c>
      <c r="D34" s="22" t="s">
        <v>68</v>
      </c>
      <c r="E34" s="22"/>
      <c r="F34" s="10">
        <v>400000</v>
      </c>
      <c r="G34" s="10"/>
      <c r="H34" s="10"/>
      <c r="I34" s="10">
        <f t="shared" si="33"/>
        <v>400000</v>
      </c>
      <c r="J34" s="24"/>
      <c r="L34" s="40">
        <v>42227</v>
      </c>
      <c r="M34" s="24" t="s">
        <v>42</v>
      </c>
      <c r="N34" s="24" t="s">
        <v>42</v>
      </c>
      <c r="O34" s="24" t="s">
        <v>42</v>
      </c>
      <c r="P34" s="24"/>
      <c r="R34" s="69" t="s">
        <v>281</v>
      </c>
      <c r="S34" s="51"/>
      <c r="U34" s="63">
        <f t="shared" si="52"/>
        <v>0</v>
      </c>
      <c r="V34" s="63">
        <f t="shared" si="52"/>
        <v>0</v>
      </c>
      <c r="W34" s="63">
        <f t="shared" si="52"/>
        <v>0</v>
      </c>
      <c r="X34" s="63">
        <f t="shared" si="52"/>
        <v>0</v>
      </c>
      <c r="Y34" s="63">
        <f t="shared" si="52"/>
        <v>0</v>
      </c>
      <c r="Z34" s="63">
        <f t="shared" si="52"/>
        <v>0</v>
      </c>
      <c r="AA34" s="63">
        <f t="shared" si="52"/>
        <v>0</v>
      </c>
      <c r="AB34" s="63">
        <f t="shared" si="52"/>
        <v>0</v>
      </c>
      <c r="AC34" s="63">
        <f t="shared" si="52"/>
        <v>0</v>
      </c>
      <c r="AD34" s="65">
        <f t="shared" si="2"/>
        <v>0</v>
      </c>
      <c r="AF34" s="68">
        <f t="shared" si="0"/>
        <v>0</v>
      </c>
      <c r="AH34" s="63">
        <f t="shared" si="53"/>
        <v>0</v>
      </c>
      <c r="AI34" s="63">
        <f t="shared" si="53"/>
        <v>0</v>
      </c>
      <c r="AJ34" s="63">
        <f t="shared" si="53"/>
        <v>0</v>
      </c>
      <c r="AK34" s="63">
        <f t="shared" si="53"/>
        <v>0</v>
      </c>
      <c r="AL34" s="63">
        <f t="shared" si="53"/>
        <v>0</v>
      </c>
      <c r="AM34" s="63">
        <f t="shared" si="53"/>
        <v>0</v>
      </c>
      <c r="AN34" s="63">
        <f t="shared" si="53"/>
        <v>0</v>
      </c>
      <c r="AO34" s="63">
        <f t="shared" si="53"/>
        <v>400000</v>
      </c>
      <c r="AP34" s="63">
        <f t="shared" si="53"/>
        <v>0</v>
      </c>
      <c r="AQ34" s="65">
        <f t="shared" si="4"/>
        <v>400000</v>
      </c>
      <c r="AS34" s="68">
        <f t="shared" si="5"/>
        <v>0</v>
      </c>
      <c r="AU34" s="63">
        <f t="shared" si="54"/>
        <v>0</v>
      </c>
      <c r="AV34" s="63">
        <f t="shared" si="54"/>
        <v>0</v>
      </c>
      <c r="AW34" s="63">
        <f t="shared" si="54"/>
        <v>0</v>
      </c>
      <c r="AX34" s="63">
        <f t="shared" si="54"/>
        <v>0</v>
      </c>
      <c r="AY34" s="63">
        <f t="shared" si="54"/>
        <v>0</v>
      </c>
      <c r="AZ34" s="63">
        <f t="shared" si="54"/>
        <v>0</v>
      </c>
      <c r="BA34" s="63">
        <f t="shared" si="54"/>
        <v>0</v>
      </c>
      <c r="BB34" s="63">
        <f t="shared" si="54"/>
        <v>0</v>
      </c>
      <c r="BC34" s="63">
        <f t="shared" si="54"/>
        <v>0</v>
      </c>
      <c r="BD34" s="65">
        <f t="shared" si="7"/>
        <v>0</v>
      </c>
      <c r="BF34" s="68">
        <f t="shared" si="8"/>
        <v>0</v>
      </c>
      <c r="BH34" s="63">
        <f t="shared" si="55"/>
        <v>0</v>
      </c>
      <c r="BI34" s="63">
        <f t="shared" si="55"/>
        <v>0</v>
      </c>
      <c r="BJ34" s="63">
        <f t="shared" si="55"/>
        <v>0</v>
      </c>
      <c r="BK34" s="63">
        <f t="shared" si="55"/>
        <v>0</v>
      </c>
      <c r="BL34" s="63">
        <f t="shared" si="55"/>
        <v>0</v>
      </c>
      <c r="BM34" s="63">
        <f t="shared" si="55"/>
        <v>0</v>
      </c>
      <c r="BN34" s="63">
        <f t="shared" si="55"/>
        <v>0</v>
      </c>
      <c r="BO34" s="63">
        <f t="shared" si="55"/>
        <v>0</v>
      </c>
      <c r="BP34" s="63">
        <f t="shared" si="55"/>
        <v>0</v>
      </c>
      <c r="BQ34" s="65">
        <f t="shared" si="10"/>
        <v>0</v>
      </c>
      <c r="BS34" s="68">
        <f t="shared" si="11"/>
        <v>0</v>
      </c>
      <c r="BV34" s="93">
        <f t="shared" si="51"/>
        <v>0</v>
      </c>
      <c r="BW34" s="93">
        <f t="shared" si="51"/>
        <v>0</v>
      </c>
      <c r="BX34" s="93">
        <f t="shared" si="51"/>
        <v>0</v>
      </c>
      <c r="BY34" s="93">
        <f t="shared" si="51"/>
        <v>0</v>
      </c>
      <c r="BZ34" s="93">
        <f t="shared" si="51"/>
        <v>0</v>
      </c>
      <c r="CA34" s="93">
        <f t="shared" si="51"/>
        <v>0</v>
      </c>
      <c r="CB34" s="93">
        <f t="shared" si="51"/>
        <v>0</v>
      </c>
      <c r="CC34" s="93">
        <f t="shared" si="51"/>
        <v>0</v>
      </c>
      <c r="CD34" s="93">
        <f t="shared" si="51"/>
        <v>0</v>
      </c>
      <c r="CE34" s="94">
        <f t="shared" si="13"/>
        <v>0</v>
      </c>
      <c r="CF34" s="95"/>
      <c r="CG34" s="96">
        <f t="shared" si="14"/>
        <v>0</v>
      </c>
      <c r="CJ34" s="63">
        <f t="shared" si="46"/>
        <v>0</v>
      </c>
      <c r="CK34" s="63">
        <f t="shared" si="46"/>
        <v>0</v>
      </c>
      <c r="CL34" s="63">
        <f t="shared" si="46"/>
        <v>0</v>
      </c>
      <c r="CM34" s="63">
        <f t="shared" si="46"/>
        <v>0</v>
      </c>
      <c r="CN34" s="63">
        <f t="shared" si="46"/>
        <v>0</v>
      </c>
      <c r="CO34" s="63">
        <f t="shared" si="46"/>
        <v>0</v>
      </c>
      <c r="CP34" s="63">
        <f t="shared" si="46"/>
        <v>0</v>
      </c>
      <c r="CQ34" s="63">
        <f t="shared" si="46"/>
        <v>0</v>
      </c>
      <c r="CR34" s="63">
        <f t="shared" si="46"/>
        <v>0</v>
      </c>
      <c r="CS34" s="65">
        <f t="shared" si="17"/>
        <v>0</v>
      </c>
      <c r="CU34" s="68">
        <f t="shared" si="18"/>
        <v>0</v>
      </c>
      <c r="CW34" s="63">
        <f t="shared" si="47"/>
        <v>0</v>
      </c>
      <c r="CX34" s="63">
        <f t="shared" si="47"/>
        <v>0</v>
      </c>
      <c r="CY34" s="63">
        <f t="shared" si="47"/>
        <v>0</v>
      </c>
      <c r="CZ34" s="63">
        <f t="shared" si="47"/>
        <v>0</v>
      </c>
      <c r="DA34" s="63">
        <f t="shared" si="47"/>
        <v>0</v>
      </c>
      <c r="DB34" s="63">
        <f t="shared" si="47"/>
        <v>0</v>
      </c>
      <c r="DC34" s="63">
        <f t="shared" si="47"/>
        <v>0</v>
      </c>
      <c r="DD34" s="63">
        <f t="shared" si="47"/>
        <v>400000</v>
      </c>
      <c r="DE34" s="63">
        <f t="shared" si="47"/>
        <v>0</v>
      </c>
      <c r="DF34" s="63">
        <f t="shared" si="34"/>
        <v>400000</v>
      </c>
      <c r="DH34" s="68">
        <f t="shared" si="21"/>
        <v>400000</v>
      </c>
      <c r="DJ34" s="63">
        <f t="shared" si="48"/>
        <v>0</v>
      </c>
      <c r="DK34" s="63">
        <f t="shared" si="48"/>
        <v>0</v>
      </c>
      <c r="DL34" s="63">
        <f t="shared" si="48"/>
        <v>0</v>
      </c>
      <c r="DM34" s="63">
        <f t="shared" si="48"/>
        <v>0</v>
      </c>
      <c r="DN34" s="63">
        <f t="shared" si="48"/>
        <v>0</v>
      </c>
      <c r="DO34" s="63">
        <f t="shared" si="48"/>
        <v>0</v>
      </c>
      <c r="DP34" s="63">
        <f t="shared" si="48"/>
        <v>0</v>
      </c>
      <c r="DQ34" s="63">
        <f t="shared" si="48"/>
        <v>0</v>
      </c>
      <c r="DR34" s="63">
        <f t="shared" si="48"/>
        <v>0</v>
      </c>
      <c r="DS34" s="65">
        <f t="shared" si="24"/>
        <v>0</v>
      </c>
      <c r="DU34" s="68">
        <f t="shared" si="25"/>
        <v>0</v>
      </c>
      <c r="DW34" s="63">
        <f t="shared" si="49"/>
        <v>0</v>
      </c>
      <c r="DX34" s="63">
        <f t="shared" si="49"/>
        <v>0</v>
      </c>
      <c r="DY34" s="63">
        <f t="shared" si="49"/>
        <v>0</v>
      </c>
      <c r="DZ34" s="63">
        <f t="shared" si="49"/>
        <v>0</v>
      </c>
      <c r="EA34" s="63">
        <f t="shared" si="49"/>
        <v>0</v>
      </c>
      <c r="EB34" s="63">
        <f t="shared" si="49"/>
        <v>0</v>
      </c>
      <c r="EC34" s="63">
        <f t="shared" si="49"/>
        <v>0</v>
      </c>
      <c r="ED34" s="63">
        <f t="shared" si="49"/>
        <v>0</v>
      </c>
      <c r="EE34" s="63">
        <f t="shared" si="49"/>
        <v>0</v>
      </c>
      <c r="EF34" s="63">
        <f t="shared" si="35"/>
        <v>0</v>
      </c>
      <c r="EH34" s="68">
        <f t="shared" si="28"/>
        <v>0</v>
      </c>
      <c r="EK34" s="93">
        <f t="shared" si="50"/>
        <v>0</v>
      </c>
      <c r="EL34" s="93">
        <f t="shared" si="50"/>
        <v>0</v>
      </c>
      <c r="EM34" s="93">
        <f t="shared" si="50"/>
        <v>0</v>
      </c>
      <c r="EN34" s="93">
        <f t="shared" si="50"/>
        <v>0</v>
      </c>
      <c r="EO34" s="93">
        <f t="shared" si="50"/>
        <v>0</v>
      </c>
      <c r="EP34" s="93">
        <f t="shared" si="50"/>
        <v>0</v>
      </c>
      <c r="EQ34" s="93">
        <f t="shared" si="50"/>
        <v>0</v>
      </c>
      <c r="ER34" s="93">
        <f t="shared" si="50"/>
        <v>0</v>
      </c>
      <c r="ES34" s="93">
        <f t="shared" si="50"/>
        <v>0</v>
      </c>
      <c r="ET34" s="94">
        <f t="shared" si="31"/>
        <v>0</v>
      </c>
      <c r="EU34" s="95"/>
      <c r="EV34" s="96">
        <f t="shared" si="32"/>
        <v>0</v>
      </c>
    </row>
    <row r="35" spans="1:152" s="19" customFormat="1" ht="15" x14ac:dyDescent="0.25">
      <c r="A35" s="18" t="s">
        <v>219</v>
      </c>
      <c r="B35" s="21" t="s">
        <v>75</v>
      </c>
      <c r="C35" s="21" t="s">
        <v>292</v>
      </c>
      <c r="D35" s="22" t="s">
        <v>98</v>
      </c>
      <c r="E35" s="22"/>
      <c r="F35" s="10">
        <v>52500</v>
      </c>
      <c r="G35" s="10">
        <f>1607615+15000</f>
        <v>1622615</v>
      </c>
      <c r="H35" s="10"/>
      <c r="I35" s="10">
        <f t="shared" si="33"/>
        <v>1675115</v>
      </c>
      <c r="J35" s="86">
        <v>15</v>
      </c>
      <c r="L35" s="40">
        <v>42228</v>
      </c>
      <c r="M35" s="24" t="s">
        <v>125</v>
      </c>
      <c r="N35" s="24" t="s">
        <v>42</v>
      </c>
      <c r="O35" s="24" t="s">
        <v>42</v>
      </c>
      <c r="P35" s="24"/>
      <c r="R35" s="69" t="s">
        <v>343</v>
      </c>
      <c r="S35" s="51"/>
      <c r="U35" s="63">
        <f t="shared" si="52"/>
        <v>0</v>
      </c>
      <c r="V35" s="63">
        <f t="shared" si="52"/>
        <v>0</v>
      </c>
      <c r="W35" s="63">
        <f t="shared" si="52"/>
        <v>0</v>
      </c>
      <c r="X35" s="63">
        <f t="shared" si="52"/>
        <v>1622615</v>
      </c>
      <c r="Y35" s="63">
        <f t="shared" si="52"/>
        <v>0</v>
      </c>
      <c r="Z35" s="63">
        <f t="shared" si="52"/>
        <v>0</v>
      </c>
      <c r="AA35" s="63">
        <f t="shared" si="52"/>
        <v>0</v>
      </c>
      <c r="AB35" s="63">
        <f t="shared" si="52"/>
        <v>0</v>
      </c>
      <c r="AC35" s="63">
        <f t="shared" si="52"/>
        <v>0</v>
      </c>
      <c r="AD35" s="65">
        <f t="shared" si="2"/>
        <v>1622615</v>
      </c>
      <c r="AF35" s="68">
        <f t="shared" si="0"/>
        <v>0</v>
      </c>
      <c r="AH35" s="63">
        <f t="shared" si="53"/>
        <v>0</v>
      </c>
      <c r="AI35" s="63">
        <f t="shared" si="53"/>
        <v>0</v>
      </c>
      <c r="AJ35" s="63">
        <f t="shared" si="53"/>
        <v>0</v>
      </c>
      <c r="AK35" s="63">
        <f t="shared" si="53"/>
        <v>52500</v>
      </c>
      <c r="AL35" s="63">
        <f t="shared" si="53"/>
        <v>0</v>
      </c>
      <c r="AM35" s="63">
        <f t="shared" si="53"/>
        <v>0</v>
      </c>
      <c r="AN35" s="63">
        <f t="shared" si="53"/>
        <v>0</v>
      </c>
      <c r="AO35" s="63">
        <f t="shared" si="53"/>
        <v>0</v>
      </c>
      <c r="AP35" s="63">
        <f t="shared" si="53"/>
        <v>0</v>
      </c>
      <c r="AQ35" s="65">
        <f t="shared" si="4"/>
        <v>52500</v>
      </c>
      <c r="AS35" s="68">
        <f t="shared" si="5"/>
        <v>0</v>
      </c>
      <c r="AU35" s="63">
        <f t="shared" si="54"/>
        <v>0</v>
      </c>
      <c r="AV35" s="63">
        <f t="shared" si="54"/>
        <v>0</v>
      </c>
      <c r="AW35" s="63">
        <f t="shared" si="54"/>
        <v>0</v>
      </c>
      <c r="AX35" s="63">
        <f t="shared" si="54"/>
        <v>0</v>
      </c>
      <c r="AY35" s="63">
        <f t="shared" si="54"/>
        <v>0</v>
      </c>
      <c r="AZ35" s="63">
        <f t="shared" si="54"/>
        <v>0</v>
      </c>
      <c r="BA35" s="63">
        <f t="shared" si="54"/>
        <v>0</v>
      </c>
      <c r="BB35" s="63">
        <f t="shared" si="54"/>
        <v>0</v>
      </c>
      <c r="BC35" s="63">
        <f t="shared" si="54"/>
        <v>0</v>
      </c>
      <c r="BD35" s="65">
        <f t="shared" si="7"/>
        <v>0</v>
      </c>
      <c r="BF35" s="68">
        <f t="shared" si="8"/>
        <v>0</v>
      </c>
      <c r="BH35" s="63">
        <f t="shared" si="55"/>
        <v>0</v>
      </c>
      <c r="BI35" s="63">
        <f t="shared" si="55"/>
        <v>0</v>
      </c>
      <c r="BJ35" s="63">
        <f t="shared" si="55"/>
        <v>0</v>
      </c>
      <c r="BK35" s="63">
        <f t="shared" si="55"/>
        <v>0</v>
      </c>
      <c r="BL35" s="63">
        <f t="shared" si="55"/>
        <v>0</v>
      </c>
      <c r="BM35" s="63">
        <f t="shared" si="55"/>
        <v>0</v>
      </c>
      <c r="BN35" s="63">
        <f t="shared" si="55"/>
        <v>0</v>
      </c>
      <c r="BO35" s="63">
        <f t="shared" si="55"/>
        <v>0</v>
      </c>
      <c r="BP35" s="63">
        <f t="shared" si="55"/>
        <v>0</v>
      </c>
      <c r="BQ35" s="65">
        <f t="shared" si="10"/>
        <v>0</v>
      </c>
      <c r="BS35" s="68">
        <f t="shared" si="11"/>
        <v>0</v>
      </c>
      <c r="BV35" s="93">
        <f t="shared" si="51"/>
        <v>0</v>
      </c>
      <c r="BW35" s="93">
        <f t="shared" si="51"/>
        <v>0</v>
      </c>
      <c r="BX35" s="93">
        <f t="shared" si="51"/>
        <v>0</v>
      </c>
      <c r="BY35" s="93">
        <f t="shared" si="51"/>
        <v>15</v>
      </c>
      <c r="BZ35" s="93">
        <f t="shared" si="51"/>
        <v>0</v>
      </c>
      <c r="CA35" s="93">
        <f t="shared" si="51"/>
        <v>0</v>
      </c>
      <c r="CB35" s="93">
        <f t="shared" si="51"/>
        <v>0</v>
      </c>
      <c r="CC35" s="93">
        <f t="shared" si="51"/>
        <v>0</v>
      </c>
      <c r="CD35" s="93">
        <f t="shared" si="51"/>
        <v>0</v>
      </c>
      <c r="CE35" s="94">
        <f t="shared" si="13"/>
        <v>15</v>
      </c>
      <c r="CF35" s="95"/>
      <c r="CG35" s="96">
        <f t="shared" si="14"/>
        <v>15</v>
      </c>
      <c r="CJ35" s="63">
        <f t="shared" si="46"/>
        <v>0</v>
      </c>
      <c r="CK35" s="63">
        <f t="shared" si="46"/>
        <v>0</v>
      </c>
      <c r="CL35" s="63">
        <f t="shared" si="46"/>
        <v>0</v>
      </c>
      <c r="CM35" s="63">
        <f t="shared" si="46"/>
        <v>1622615</v>
      </c>
      <c r="CN35" s="63">
        <f t="shared" si="46"/>
        <v>0</v>
      </c>
      <c r="CO35" s="63">
        <f t="shared" si="46"/>
        <v>0</v>
      </c>
      <c r="CP35" s="63">
        <f t="shared" si="46"/>
        <v>0</v>
      </c>
      <c r="CQ35" s="63">
        <f t="shared" si="46"/>
        <v>0</v>
      </c>
      <c r="CR35" s="63">
        <f t="shared" si="46"/>
        <v>0</v>
      </c>
      <c r="CS35" s="65">
        <f t="shared" si="17"/>
        <v>1622615</v>
      </c>
      <c r="CU35" s="68">
        <f t="shared" si="18"/>
        <v>1622615</v>
      </c>
      <c r="CW35" s="63">
        <f t="shared" si="47"/>
        <v>0</v>
      </c>
      <c r="CX35" s="63">
        <f t="shared" si="47"/>
        <v>0</v>
      </c>
      <c r="CY35" s="63">
        <f t="shared" si="47"/>
        <v>0</v>
      </c>
      <c r="CZ35" s="63">
        <f t="shared" si="47"/>
        <v>52500</v>
      </c>
      <c r="DA35" s="63">
        <f t="shared" si="47"/>
        <v>0</v>
      </c>
      <c r="DB35" s="63">
        <f t="shared" si="47"/>
        <v>0</v>
      </c>
      <c r="DC35" s="63">
        <f t="shared" si="47"/>
        <v>0</v>
      </c>
      <c r="DD35" s="63">
        <f t="shared" si="47"/>
        <v>0</v>
      </c>
      <c r="DE35" s="63">
        <f t="shared" si="47"/>
        <v>0</v>
      </c>
      <c r="DF35" s="63">
        <f t="shared" si="34"/>
        <v>52500</v>
      </c>
      <c r="DH35" s="68">
        <f t="shared" si="21"/>
        <v>52500</v>
      </c>
      <c r="DJ35" s="63">
        <f t="shared" si="48"/>
        <v>0</v>
      </c>
      <c r="DK35" s="63">
        <f t="shared" si="48"/>
        <v>0</v>
      </c>
      <c r="DL35" s="63">
        <f t="shared" si="48"/>
        <v>0</v>
      </c>
      <c r="DM35" s="63">
        <f t="shared" si="48"/>
        <v>0</v>
      </c>
      <c r="DN35" s="63">
        <f t="shared" si="48"/>
        <v>0</v>
      </c>
      <c r="DO35" s="63">
        <f t="shared" si="48"/>
        <v>0</v>
      </c>
      <c r="DP35" s="63">
        <f t="shared" si="48"/>
        <v>0</v>
      </c>
      <c r="DQ35" s="63">
        <f t="shared" si="48"/>
        <v>0</v>
      </c>
      <c r="DR35" s="63">
        <f t="shared" si="48"/>
        <v>0</v>
      </c>
      <c r="DS35" s="65">
        <f t="shared" si="24"/>
        <v>0</v>
      </c>
      <c r="DU35" s="68">
        <f t="shared" si="25"/>
        <v>0</v>
      </c>
      <c r="DW35" s="63">
        <f t="shared" si="49"/>
        <v>0</v>
      </c>
      <c r="DX35" s="63">
        <f t="shared" si="49"/>
        <v>0</v>
      </c>
      <c r="DY35" s="63">
        <f t="shared" si="49"/>
        <v>0</v>
      </c>
      <c r="DZ35" s="63">
        <f t="shared" si="49"/>
        <v>0</v>
      </c>
      <c r="EA35" s="63">
        <f t="shared" si="49"/>
        <v>0</v>
      </c>
      <c r="EB35" s="63">
        <f t="shared" si="49"/>
        <v>0</v>
      </c>
      <c r="EC35" s="63">
        <f t="shared" si="49"/>
        <v>0</v>
      </c>
      <c r="ED35" s="63">
        <f t="shared" si="49"/>
        <v>0</v>
      </c>
      <c r="EE35" s="63">
        <f t="shared" si="49"/>
        <v>0</v>
      </c>
      <c r="EF35" s="63">
        <f t="shared" si="35"/>
        <v>0</v>
      </c>
      <c r="EH35" s="68">
        <f t="shared" si="28"/>
        <v>0</v>
      </c>
      <c r="EK35" s="93">
        <f t="shared" si="50"/>
        <v>0</v>
      </c>
      <c r="EL35" s="93">
        <f t="shared" si="50"/>
        <v>0</v>
      </c>
      <c r="EM35" s="93">
        <f t="shared" si="50"/>
        <v>0</v>
      </c>
      <c r="EN35" s="93">
        <f t="shared" si="50"/>
        <v>15</v>
      </c>
      <c r="EO35" s="93">
        <f t="shared" si="50"/>
        <v>0</v>
      </c>
      <c r="EP35" s="93">
        <f t="shared" si="50"/>
        <v>0</v>
      </c>
      <c r="EQ35" s="93">
        <f t="shared" si="50"/>
        <v>0</v>
      </c>
      <c r="ER35" s="93">
        <f t="shared" si="50"/>
        <v>0</v>
      </c>
      <c r="ES35" s="93">
        <f t="shared" si="50"/>
        <v>0</v>
      </c>
      <c r="ET35" s="94">
        <f t="shared" si="31"/>
        <v>15</v>
      </c>
      <c r="EU35" s="95"/>
      <c r="EV35" s="96">
        <f t="shared" si="32"/>
        <v>15</v>
      </c>
    </row>
    <row r="36" spans="1:152" s="19" customFormat="1" ht="30" x14ac:dyDescent="0.25">
      <c r="A36" s="18" t="s">
        <v>220</v>
      </c>
      <c r="B36" s="21" t="s">
        <v>75</v>
      </c>
      <c r="C36" s="21" t="s">
        <v>297</v>
      </c>
      <c r="D36" s="22" t="s">
        <v>86</v>
      </c>
      <c r="E36" s="22"/>
      <c r="F36" s="10"/>
      <c r="G36" s="10">
        <f>1050000+72854</f>
        <v>1122854</v>
      </c>
      <c r="H36" s="10"/>
      <c r="I36" s="10">
        <f t="shared" si="33"/>
        <v>1122854</v>
      </c>
      <c r="J36" s="86">
        <v>1</v>
      </c>
      <c r="L36" s="40">
        <v>42228</v>
      </c>
      <c r="M36" s="24" t="s">
        <v>66</v>
      </c>
      <c r="N36" s="24" t="s">
        <v>71</v>
      </c>
      <c r="O36" s="24" t="s">
        <v>42</v>
      </c>
      <c r="P36" s="24"/>
      <c r="R36" s="69" t="s">
        <v>282</v>
      </c>
      <c r="S36" s="51"/>
      <c r="U36" s="63">
        <f t="shared" si="52"/>
        <v>0</v>
      </c>
      <c r="V36" s="63">
        <f t="shared" si="52"/>
        <v>0</v>
      </c>
      <c r="W36" s="63">
        <f t="shared" si="52"/>
        <v>0</v>
      </c>
      <c r="X36" s="63">
        <f t="shared" si="52"/>
        <v>0</v>
      </c>
      <c r="Y36" s="63">
        <f t="shared" si="52"/>
        <v>0</v>
      </c>
      <c r="Z36" s="63">
        <f t="shared" si="52"/>
        <v>0</v>
      </c>
      <c r="AA36" s="63">
        <f t="shared" si="52"/>
        <v>0</v>
      </c>
      <c r="AB36" s="63">
        <f t="shared" si="52"/>
        <v>0</v>
      </c>
      <c r="AC36" s="63">
        <f t="shared" si="52"/>
        <v>0</v>
      </c>
      <c r="AD36" s="65">
        <f t="shared" si="2"/>
        <v>0</v>
      </c>
      <c r="AF36" s="68">
        <f t="shared" si="0"/>
        <v>-1122854</v>
      </c>
      <c r="AH36" s="63">
        <f t="shared" si="53"/>
        <v>0</v>
      </c>
      <c r="AI36" s="63">
        <f t="shared" si="53"/>
        <v>0</v>
      </c>
      <c r="AJ36" s="63">
        <f t="shared" si="53"/>
        <v>0</v>
      </c>
      <c r="AK36" s="63">
        <f t="shared" si="53"/>
        <v>0</v>
      </c>
      <c r="AL36" s="63">
        <f t="shared" si="53"/>
        <v>0</v>
      </c>
      <c r="AM36" s="63">
        <f t="shared" si="53"/>
        <v>0</v>
      </c>
      <c r="AN36" s="63">
        <f t="shared" si="53"/>
        <v>0</v>
      </c>
      <c r="AO36" s="63">
        <f t="shared" si="53"/>
        <v>0</v>
      </c>
      <c r="AP36" s="63">
        <f t="shared" si="53"/>
        <v>0</v>
      </c>
      <c r="AQ36" s="65">
        <f t="shared" si="4"/>
        <v>0</v>
      </c>
      <c r="AS36" s="68">
        <f t="shared" si="5"/>
        <v>0</v>
      </c>
      <c r="AU36" s="63">
        <f t="shared" si="54"/>
        <v>0</v>
      </c>
      <c r="AV36" s="63">
        <f t="shared" si="54"/>
        <v>0</v>
      </c>
      <c r="AW36" s="63">
        <f t="shared" si="54"/>
        <v>0</v>
      </c>
      <c r="AX36" s="63">
        <f t="shared" si="54"/>
        <v>0</v>
      </c>
      <c r="AY36" s="63">
        <f t="shared" si="54"/>
        <v>0</v>
      </c>
      <c r="AZ36" s="63">
        <f t="shared" si="54"/>
        <v>0</v>
      </c>
      <c r="BA36" s="63">
        <f t="shared" si="54"/>
        <v>0</v>
      </c>
      <c r="BB36" s="63">
        <f t="shared" si="54"/>
        <v>0</v>
      </c>
      <c r="BC36" s="63">
        <f t="shared" si="54"/>
        <v>0</v>
      </c>
      <c r="BD36" s="65">
        <f t="shared" si="7"/>
        <v>0</v>
      </c>
      <c r="BF36" s="68">
        <f t="shared" si="8"/>
        <v>0</v>
      </c>
      <c r="BH36" s="63">
        <f t="shared" si="55"/>
        <v>0</v>
      </c>
      <c r="BI36" s="63">
        <f t="shared" si="55"/>
        <v>0</v>
      </c>
      <c r="BJ36" s="63">
        <f t="shared" si="55"/>
        <v>0</v>
      </c>
      <c r="BK36" s="63">
        <f t="shared" si="55"/>
        <v>0</v>
      </c>
      <c r="BL36" s="63">
        <f t="shared" si="55"/>
        <v>0</v>
      </c>
      <c r="BM36" s="63">
        <f t="shared" si="55"/>
        <v>0</v>
      </c>
      <c r="BN36" s="63">
        <f t="shared" si="55"/>
        <v>0</v>
      </c>
      <c r="BO36" s="63">
        <f t="shared" si="55"/>
        <v>0</v>
      </c>
      <c r="BP36" s="63">
        <f t="shared" si="55"/>
        <v>0</v>
      </c>
      <c r="BQ36" s="65">
        <f t="shared" si="10"/>
        <v>0</v>
      </c>
      <c r="BS36" s="68">
        <f t="shared" si="11"/>
        <v>0</v>
      </c>
      <c r="BV36" s="93">
        <f t="shared" si="51"/>
        <v>0</v>
      </c>
      <c r="BW36" s="93">
        <f t="shared" si="51"/>
        <v>0</v>
      </c>
      <c r="BX36" s="93">
        <f t="shared" si="51"/>
        <v>0</v>
      </c>
      <c r="BY36" s="93">
        <f t="shared" si="51"/>
        <v>0</v>
      </c>
      <c r="BZ36" s="93">
        <f t="shared" si="51"/>
        <v>0</v>
      </c>
      <c r="CA36" s="93">
        <f t="shared" si="51"/>
        <v>0</v>
      </c>
      <c r="CB36" s="93">
        <f t="shared" si="51"/>
        <v>0</v>
      </c>
      <c r="CC36" s="93">
        <f t="shared" si="51"/>
        <v>0</v>
      </c>
      <c r="CD36" s="93">
        <f t="shared" si="51"/>
        <v>0</v>
      </c>
      <c r="CE36" s="94">
        <f t="shared" si="13"/>
        <v>0</v>
      </c>
      <c r="CF36" s="95"/>
      <c r="CG36" s="96">
        <f t="shared" si="14"/>
        <v>0</v>
      </c>
      <c r="CJ36" s="63">
        <f t="shared" si="46"/>
        <v>0</v>
      </c>
      <c r="CK36" s="63">
        <f t="shared" si="46"/>
        <v>0</v>
      </c>
      <c r="CL36" s="63">
        <f t="shared" si="46"/>
        <v>0</v>
      </c>
      <c r="CM36" s="63">
        <f t="shared" si="46"/>
        <v>0</v>
      </c>
      <c r="CN36" s="63">
        <f t="shared" si="46"/>
        <v>0</v>
      </c>
      <c r="CO36" s="63">
        <f t="shared" si="46"/>
        <v>0</v>
      </c>
      <c r="CP36" s="63">
        <f t="shared" si="46"/>
        <v>0</v>
      </c>
      <c r="CQ36" s="63">
        <f t="shared" si="46"/>
        <v>0</v>
      </c>
      <c r="CR36" s="63">
        <f t="shared" si="46"/>
        <v>1122854</v>
      </c>
      <c r="CS36" s="65">
        <f t="shared" si="17"/>
        <v>1122854</v>
      </c>
      <c r="CU36" s="68">
        <f t="shared" si="18"/>
        <v>1122854</v>
      </c>
      <c r="CW36" s="63">
        <f t="shared" si="47"/>
        <v>0</v>
      </c>
      <c r="CX36" s="63">
        <f t="shared" si="47"/>
        <v>0</v>
      </c>
      <c r="CY36" s="63">
        <f t="shared" si="47"/>
        <v>0</v>
      </c>
      <c r="CZ36" s="63">
        <f t="shared" si="47"/>
        <v>0</v>
      </c>
      <c r="DA36" s="63">
        <f t="shared" si="47"/>
        <v>0</v>
      </c>
      <c r="DB36" s="63">
        <f t="shared" si="47"/>
        <v>0</v>
      </c>
      <c r="DC36" s="63">
        <f t="shared" si="47"/>
        <v>0</v>
      </c>
      <c r="DD36" s="63">
        <f t="shared" si="47"/>
        <v>0</v>
      </c>
      <c r="DE36" s="63">
        <f t="shared" si="47"/>
        <v>0</v>
      </c>
      <c r="DF36" s="63">
        <f t="shared" si="34"/>
        <v>0</v>
      </c>
      <c r="DH36" s="68">
        <f t="shared" si="21"/>
        <v>0</v>
      </c>
      <c r="DJ36" s="63">
        <f t="shared" si="48"/>
        <v>0</v>
      </c>
      <c r="DK36" s="63">
        <f t="shared" si="48"/>
        <v>0</v>
      </c>
      <c r="DL36" s="63">
        <f t="shared" si="48"/>
        <v>0</v>
      </c>
      <c r="DM36" s="63">
        <f t="shared" si="48"/>
        <v>0</v>
      </c>
      <c r="DN36" s="63">
        <f t="shared" si="48"/>
        <v>0</v>
      </c>
      <c r="DO36" s="63">
        <f t="shared" si="48"/>
        <v>0</v>
      </c>
      <c r="DP36" s="63">
        <f t="shared" si="48"/>
        <v>0</v>
      </c>
      <c r="DQ36" s="63">
        <f t="shared" si="48"/>
        <v>0</v>
      </c>
      <c r="DR36" s="63">
        <f t="shared" si="48"/>
        <v>0</v>
      </c>
      <c r="DS36" s="65">
        <f t="shared" si="24"/>
        <v>0</v>
      </c>
      <c r="DU36" s="68">
        <f t="shared" si="25"/>
        <v>0</v>
      </c>
      <c r="DW36" s="63">
        <f t="shared" si="49"/>
        <v>0</v>
      </c>
      <c r="DX36" s="63">
        <f t="shared" si="49"/>
        <v>0</v>
      </c>
      <c r="DY36" s="63">
        <f t="shared" si="49"/>
        <v>0</v>
      </c>
      <c r="DZ36" s="63">
        <f t="shared" si="49"/>
        <v>0</v>
      </c>
      <c r="EA36" s="63">
        <f t="shared" si="49"/>
        <v>0</v>
      </c>
      <c r="EB36" s="63">
        <f t="shared" si="49"/>
        <v>0</v>
      </c>
      <c r="EC36" s="63">
        <f t="shared" si="49"/>
        <v>0</v>
      </c>
      <c r="ED36" s="63">
        <f t="shared" si="49"/>
        <v>0</v>
      </c>
      <c r="EE36" s="63">
        <f t="shared" si="49"/>
        <v>0</v>
      </c>
      <c r="EF36" s="63">
        <f t="shared" si="35"/>
        <v>0</v>
      </c>
      <c r="EH36" s="68">
        <f t="shared" si="28"/>
        <v>0</v>
      </c>
      <c r="EK36" s="93">
        <f t="shared" si="50"/>
        <v>0</v>
      </c>
      <c r="EL36" s="93">
        <f t="shared" si="50"/>
        <v>0</v>
      </c>
      <c r="EM36" s="93">
        <f t="shared" si="50"/>
        <v>0</v>
      </c>
      <c r="EN36" s="93">
        <f t="shared" si="50"/>
        <v>0</v>
      </c>
      <c r="EO36" s="93">
        <f t="shared" si="50"/>
        <v>0</v>
      </c>
      <c r="EP36" s="93">
        <f t="shared" si="50"/>
        <v>0</v>
      </c>
      <c r="EQ36" s="93">
        <f t="shared" si="50"/>
        <v>0</v>
      </c>
      <c r="ER36" s="93">
        <f t="shared" si="50"/>
        <v>0</v>
      </c>
      <c r="ES36" s="93">
        <f t="shared" si="50"/>
        <v>1</v>
      </c>
      <c r="ET36" s="94">
        <f t="shared" si="31"/>
        <v>1</v>
      </c>
      <c r="EU36" s="95"/>
      <c r="EV36" s="96">
        <f t="shared" si="32"/>
        <v>1</v>
      </c>
    </row>
    <row r="37" spans="1:152" s="19" customFormat="1" ht="45" x14ac:dyDescent="0.25">
      <c r="A37" s="18" t="s">
        <v>385</v>
      </c>
      <c r="B37" s="21" t="s">
        <v>75</v>
      </c>
      <c r="C37" s="21" t="s">
        <v>297</v>
      </c>
      <c r="D37" s="22" t="s">
        <v>418</v>
      </c>
      <c r="E37" s="22"/>
      <c r="F37" s="10">
        <f>1050000</f>
        <v>1050000</v>
      </c>
      <c r="G37" s="10">
        <v>72854</v>
      </c>
      <c r="H37" s="10"/>
      <c r="I37" s="10">
        <f>SUM(E37:H37)</f>
        <v>1122854</v>
      </c>
      <c r="J37" s="86">
        <v>1</v>
      </c>
      <c r="L37" s="40">
        <v>42228</v>
      </c>
      <c r="M37" s="24" t="s">
        <v>66</v>
      </c>
      <c r="N37" s="24" t="s">
        <v>71</v>
      </c>
      <c r="O37" s="24" t="s">
        <v>42</v>
      </c>
      <c r="P37" s="24"/>
      <c r="R37" s="69" t="s">
        <v>281</v>
      </c>
      <c r="S37" s="51"/>
      <c r="U37" s="63">
        <f t="shared" si="52"/>
        <v>0</v>
      </c>
      <c r="V37" s="63">
        <f t="shared" si="52"/>
        <v>0</v>
      </c>
      <c r="W37" s="63">
        <f t="shared" si="52"/>
        <v>0</v>
      </c>
      <c r="X37" s="63">
        <f t="shared" si="52"/>
        <v>0</v>
      </c>
      <c r="Y37" s="63">
        <f t="shared" si="52"/>
        <v>0</v>
      </c>
      <c r="Z37" s="63">
        <f t="shared" si="52"/>
        <v>0</v>
      </c>
      <c r="AA37" s="63">
        <f t="shared" si="52"/>
        <v>0</v>
      </c>
      <c r="AB37" s="63">
        <f t="shared" si="52"/>
        <v>0</v>
      </c>
      <c r="AC37" s="63">
        <f t="shared" si="52"/>
        <v>72854</v>
      </c>
      <c r="AD37" s="65">
        <f>SUM(U37:AC37)</f>
        <v>72854</v>
      </c>
      <c r="AF37" s="68">
        <f>+AD37-G37</f>
        <v>0</v>
      </c>
      <c r="AH37" s="63">
        <f t="shared" si="53"/>
        <v>0</v>
      </c>
      <c r="AI37" s="63">
        <f t="shared" si="53"/>
        <v>0</v>
      </c>
      <c r="AJ37" s="63">
        <f t="shared" si="53"/>
        <v>0</v>
      </c>
      <c r="AK37" s="63">
        <f t="shared" si="53"/>
        <v>0</v>
      </c>
      <c r="AL37" s="63">
        <f t="shared" si="53"/>
        <v>0</v>
      </c>
      <c r="AM37" s="63">
        <f t="shared" si="53"/>
        <v>0</v>
      </c>
      <c r="AN37" s="63">
        <f t="shared" si="53"/>
        <v>0</v>
      </c>
      <c r="AO37" s="63">
        <f t="shared" si="53"/>
        <v>0</v>
      </c>
      <c r="AP37" s="63">
        <f t="shared" si="53"/>
        <v>1050000</v>
      </c>
      <c r="AQ37" s="65">
        <f>SUM(AH37:AP37)</f>
        <v>1050000</v>
      </c>
      <c r="AS37" s="68">
        <f>+AQ37-F37</f>
        <v>0</v>
      </c>
      <c r="AU37" s="63">
        <f t="shared" si="54"/>
        <v>0</v>
      </c>
      <c r="AV37" s="63">
        <f t="shared" si="54"/>
        <v>0</v>
      </c>
      <c r="AW37" s="63">
        <f t="shared" si="54"/>
        <v>0</v>
      </c>
      <c r="AX37" s="63">
        <f t="shared" si="54"/>
        <v>0</v>
      </c>
      <c r="AY37" s="63">
        <f t="shared" si="54"/>
        <v>0</v>
      </c>
      <c r="AZ37" s="63">
        <f t="shared" si="54"/>
        <v>0</v>
      </c>
      <c r="BA37" s="63">
        <f t="shared" si="54"/>
        <v>0</v>
      </c>
      <c r="BB37" s="63">
        <f t="shared" si="54"/>
        <v>0</v>
      </c>
      <c r="BC37" s="63">
        <f t="shared" si="54"/>
        <v>0</v>
      </c>
      <c r="BD37" s="65">
        <f>SUM(AU37:BC37)</f>
        <v>0</v>
      </c>
      <c r="BF37" s="68">
        <f>+BD37-H37</f>
        <v>0</v>
      </c>
      <c r="BH37" s="63">
        <f t="shared" si="55"/>
        <v>0</v>
      </c>
      <c r="BI37" s="63">
        <f t="shared" si="55"/>
        <v>0</v>
      </c>
      <c r="BJ37" s="63">
        <f t="shared" si="55"/>
        <v>0</v>
      </c>
      <c r="BK37" s="63">
        <f t="shared" si="55"/>
        <v>0</v>
      </c>
      <c r="BL37" s="63">
        <f t="shared" si="55"/>
        <v>0</v>
      </c>
      <c r="BM37" s="63">
        <f t="shared" si="55"/>
        <v>0</v>
      </c>
      <c r="BN37" s="63">
        <f t="shared" si="55"/>
        <v>0</v>
      </c>
      <c r="BO37" s="63">
        <f t="shared" si="55"/>
        <v>0</v>
      </c>
      <c r="BP37" s="63">
        <f t="shared" si="55"/>
        <v>0</v>
      </c>
      <c r="BQ37" s="65">
        <f>SUM(BH37:BP37)</f>
        <v>0</v>
      </c>
      <c r="BS37" s="68">
        <f>+BQ37-E37</f>
        <v>0</v>
      </c>
      <c r="BV37" s="93"/>
      <c r="BW37" s="93"/>
      <c r="BX37" s="93"/>
      <c r="BY37" s="93"/>
      <c r="BZ37" s="93"/>
      <c r="CA37" s="93"/>
      <c r="CB37" s="93"/>
      <c r="CC37" s="93"/>
      <c r="CD37" s="93"/>
      <c r="CE37" s="94"/>
      <c r="CF37" s="95"/>
      <c r="CG37" s="96"/>
      <c r="CJ37" s="63"/>
      <c r="CK37" s="63"/>
      <c r="CL37" s="63"/>
      <c r="CM37" s="63"/>
      <c r="CN37" s="63"/>
      <c r="CO37" s="63"/>
      <c r="CP37" s="63"/>
      <c r="CQ37" s="63"/>
      <c r="CR37" s="63"/>
      <c r="CS37" s="65"/>
      <c r="CU37" s="68"/>
      <c r="CW37" s="63"/>
      <c r="CX37" s="63"/>
      <c r="CY37" s="63"/>
      <c r="CZ37" s="63"/>
      <c r="DA37" s="63"/>
      <c r="DB37" s="63"/>
      <c r="DC37" s="63"/>
      <c r="DD37" s="63"/>
      <c r="DE37" s="63"/>
      <c r="DF37" s="63"/>
      <c r="DH37" s="68"/>
      <c r="DJ37" s="63"/>
      <c r="DK37" s="63"/>
      <c r="DL37" s="63"/>
      <c r="DM37" s="63"/>
      <c r="DN37" s="63"/>
      <c r="DO37" s="63"/>
      <c r="DP37" s="63"/>
      <c r="DQ37" s="63"/>
      <c r="DR37" s="63"/>
      <c r="DS37" s="65"/>
      <c r="DU37" s="68"/>
      <c r="DW37" s="63"/>
      <c r="DX37" s="63"/>
      <c r="DY37" s="63"/>
      <c r="DZ37" s="63"/>
      <c r="EA37" s="63"/>
      <c r="EB37" s="63"/>
      <c r="EC37" s="63"/>
      <c r="ED37" s="63"/>
      <c r="EE37" s="63"/>
      <c r="EF37" s="63"/>
      <c r="EH37" s="68"/>
      <c r="EK37" s="93"/>
      <c r="EL37" s="93"/>
      <c r="EM37" s="93"/>
      <c r="EN37" s="93"/>
      <c r="EO37" s="93"/>
      <c r="EP37" s="93"/>
      <c r="EQ37" s="93"/>
      <c r="ER37" s="93"/>
      <c r="ES37" s="93"/>
      <c r="ET37" s="94"/>
      <c r="EU37" s="95"/>
      <c r="EV37" s="96"/>
    </row>
    <row r="38" spans="1:152" s="19" customFormat="1" ht="45" x14ac:dyDescent="0.25">
      <c r="A38" s="18" t="s">
        <v>85</v>
      </c>
      <c r="B38" s="21" t="s">
        <v>71</v>
      </c>
      <c r="C38" s="21" t="s">
        <v>292</v>
      </c>
      <c r="D38" s="22" t="s">
        <v>181</v>
      </c>
      <c r="E38" s="22"/>
      <c r="F38" s="10"/>
      <c r="G38" s="10"/>
      <c r="H38" s="10">
        <v>0</v>
      </c>
      <c r="I38" s="10">
        <f t="shared" si="33"/>
        <v>0</v>
      </c>
      <c r="J38" s="86"/>
      <c r="L38" s="40">
        <v>42240</v>
      </c>
      <c r="M38" s="24" t="s">
        <v>134</v>
      </c>
      <c r="N38" s="24" t="s">
        <v>125</v>
      </c>
      <c r="O38" s="24" t="s">
        <v>42</v>
      </c>
      <c r="P38" s="24"/>
      <c r="R38" s="69" t="s">
        <v>282</v>
      </c>
      <c r="S38" s="51"/>
      <c r="U38" s="63">
        <f t="shared" si="52"/>
        <v>0</v>
      </c>
      <c r="V38" s="63">
        <f t="shared" si="52"/>
        <v>0</v>
      </c>
      <c r="W38" s="63">
        <f t="shared" si="52"/>
        <v>0</v>
      </c>
      <c r="X38" s="63">
        <f t="shared" si="52"/>
        <v>0</v>
      </c>
      <c r="Y38" s="63">
        <f t="shared" si="52"/>
        <v>0</v>
      </c>
      <c r="Z38" s="63">
        <f t="shared" si="52"/>
        <v>0</v>
      </c>
      <c r="AA38" s="63">
        <f t="shared" si="52"/>
        <v>0</v>
      </c>
      <c r="AB38" s="63">
        <f t="shared" si="52"/>
        <v>0</v>
      </c>
      <c r="AC38" s="63">
        <f t="shared" si="52"/>
        <v>0</v>
      </c>
      <c r="AD38" s="65">
        <f t="shared" si="2"/>
        <v>0</v>
      </c>
      <c r="AF38" s="68">
        <f t="shared" si="0"/>
        <v>0</v>
      </c>
      <c r="AH38" s="63">
        <f t="shared" si="53"/>
        <v>0</v>
      </c>
      <c r="AI38" s="63">
        <f t="shared" si="53"/>
        <v>0</v>
      </c>
      <c r="AJ38" s="63">
        <f t="shared" si="53"/>
        <v>0</v>
      </c>
      <c r="AK38" s="63">
        <f t="shared" si="53"/>
        <v>0</v>
      </c>
      <c r="AL38" s="63">
        <f t="shared" si="53"/>
        <v>0</v>
      </c>
      <c r="AM38" s="63">
        <f t="shared" si="53"/>
        <v>0</v>
      </c>
      <c r="AN38" s="63">
        <f t="shared" si="53"/>
        <v>0</v>
      </c>
      <c r="AO38" s="63">
        <f t="shared" si="53"/>
        <v>0</v>
      </c>
      <c r="AP38" s="63">
        <f t="shared" si="53"/>
        <v>0</v>
      </c>
      <c r="AQ38" s="65">
        <f t="shared" si="4"/>
        <v>0</v>
      </c>
      <c r="AS38" s="68">
        <f t="shared" si="5"/>
        <v>0</v>
      </c>
      <c r="AU38" s="63">
        <f t="shared" si="54"/>
        <v>0</v>
      </c>
      <c r="AV38" s="63">
        <f t="shared" si="54"/>
        <v>0</v>
      </c>
      <c r="AW38" s="63">
        <f t="shared" si="54"/>
        <v>0</v>
      </c>
      <c r="AX38" s="63">
        <f t="shared" si="54"/>
        <v>0</v>
      </c>
      <c r="AY38" s="63">
        <f t="shared" si="54"/>
        <v>0</v>
      </c>
      <c r="AZ38" s="63">
        <f t="shared" si="54"/>
        <v>0</v>
      </c>
      <c r="BA38" s="63">
        <f t="shared" si="54"/>
        <v>0</v>
      </c>
      <c r="BB38" s="63">
        <f t="shared" si="54"/>
        <v>0</v>
      </c>
      <c r="BC38" s="63">
        <f t="shared" si="54"/>
        <v>0</v>
      </c>
      <c r="BD38" s="65">
        <f t="shared" si="7"/>
        <v>0</v>
      </c>
      <c r="BF38" s="68">
        <f t="shared" si="8"/>
        <v>0</v>
      </c>
      <c r="BH38" s="63">
        <f t="shared" si="55"/>
        <v>0</v>
      </c>
      <c r="BI38" s="63">
        <f t="shared" si="55"/>
        <v>0</v>
      </c>
      <c r="BJ38" s="63">
        <f t="shared" si="55"/>
        <v>0</v>
      </c>
      <c r="BK38" s="63">
        <f t="shared" si="55"/>
        <v>0</v>
      </c>
      <c r="BL38" s="63">
        <f t="shared" si="55"/>
        <v>0</v>
      </c>
      <c r="BM38" s="63">
        <f t="shared" si="55"/>
        <v>0</v>
      </c>
      <c r="BN38" s="63">
        <f t="shared" si="55"/>
        <v>0</v>
      </c>
      <c r="BO38" s="63">
        <f t="shared" si="55"/>
        <v>0</v>
      </c>
      <c r="BP38" s="63">
        <f t="shared" si="55"/>
        <v>0</v>
      </c>
      <c r="BQ38" s="65">
        <f t="shared" si="10"/>
        <v>0</v>
      </c>
      <c r="BS38" s="68">
        <f t="shared" si="11"/>
        <v>0</v>
      </c>
      <c r="BV38" s="93">
        <f t="shared" si="51"/>
        <v>0</v>
      </c>
      <c r="BW38" s="93">
        <f t="shared" si="51"/>
        <v>0</v>
      </c>
      <c r="BX38" s="93">
        <f t="shared" si="51"/>
        <v>0</v>
      </c>
      <c r="BY38" s="93">
        <f t="shared" si="51"/>
        <v>0</v>
      </c>
      <c r="BZ38" s="93">
        <f t="shared" si="51"/>
        <v>0</v>
      </c>
      <c r="CA38" s="93">
        <f t="shared" si="51"/>
        <v>0</v>
      </c>
      <c r="CB38" s="93">
        <f t="shared" si="51"/>
        <v>0</v>
      </c>
      <c r="CC38" s="93">
        <f t="shared" si="51"/>
        <v>0</v>
      </c>
      <c r="CD38" s="93">
        <f t="shared" si="51"/>
        <v>0</v>
      </c>
      <c r="CE38" s="94">
        <f t="shared" si="13"/>
        <v>0</v>
      </c>
      <c r="CF38" s="95"/>
      <c r="CG38" s="96">
        <f t="shared" si="14"/>
        <v>0</v>
      </c>
      <c r="CJ38" s="63">
        <f t="shared" si="46"/>
        <v>0</v>
      </c>
      <c r="CK38" s="63">
        <f t="shared" si="46"/>
        <v>0</v>
      </c>
      <c r="CL38" s="63">
        <f t="shared" si="46"/>
        <v>0</v>
      </c>
      <c r="CM38" s="63">
        <f t="shared" si="46"/>
        <v>0</v>
      </c>
      <c r="CN38" s="63">
        <f t="shared" si="46"/>
        <v>0</v>
      </c>
      <c r="CO38" s="63">
        <f t="shared" si="46"/>
        <v>0</v>
      </c>
      <c r="CP38" s="63">
        <f t="shared" si="46"/>
        <v>0</v>
      </c>
      <c r="CQ38" s="63">
        <f t="shared" si="46"/>
        <v>0</v>
      </c>
      <c r="CR38" s="63">
        <f t="shared" si="46"/>
        <v>0</v>
      </c>
      <c r="CS38" s="65">
        <f t="shared" si="17"/>
        <v>0</v>
      </c>
      <c r="CU38" s="68">
        <f t="shared" si="18"/>
        <v>0</v>
      </c>
      <c r="CW38" s="63">
        <f t="shared" si="47"/>
        <v>0</v>
      </c>
      <c r="CX38" s="63">
        <f t="shared" si="47"/>
        <v>0</v>
      </c>
      <c r="CY38" s="63">
        <f t="shared" si="47"/>
        <v>0</v>
      </c>
      <c r="CZ38" s="63">
        <f t="shared" si="47"/>
        <v>0</v>
      </c>
      <c r="DA38" s="63">
        <f t="shared" si="47"/>
        <v>0</v>
      </c>
      <c r="DB38" s="63">
        <f t="shared" si="47"/>
        <v>0</v>
      </c>
      <c r="DC38" s="63">
        <f t="shared" si="47"/>
        <v>0</v>
      </c>
      <c r="DD38" s="63">
        <f t="shared" si="47"/>
        <v>0</v>
      </c>
      <c r="DE38" s="63">
        <f t="shared" si="47"/>
        <v>0</v>
      </c>
      <c r="DF38" s="63">
        <f t="shared" si="34"/>
        <v>0</v>
      </c>
      <c r="DH38" s="68">
        <f t="shared" si="21"/>
        <v>0</v>
      </c>
      <c r="DJ38" s="63">
        <f t="shared" si="48"/>
        <v>0</v>
      </c>
      <c r="DK38" s="63">
        <f t="shared" si="48"/>
        <v>0</v>
      </c>
      <c r="DL38" s="63">
        <f t="shared" si="48"/>
        <v>0</v>
      </c>
      <c r="DM38" s="63">
        <f t="shared" si="48"/>
        <v>0</v>
      </c>
      <c r="DN38" s="63">
        <f t="shared" si="48"/>
        <v>0</v>
      </c>
      <c r="DO38" s="63">
        <f t="shared" si="48"/>
        <v>0</v>
      </c>
      <c r="DP38" s="63">
        <f t="shared" si="48"/>
        <v>0</v>
      </c>
      <c r="DQ38" s="63">
        <f t="shared" si="48"/>
        <v>0</v>
      </c>
      <c r="DR38" s="63">
        <f t="shared" si="48"/>
        <v>0</v>
      </c>
      <c r="DS38" s="65">
        <f t="shared" si="24"/>
        <v>0</v>
      </c>
      <c r="DU38" s="68">
        <f t="shared" si="25"/>
        <v>0</v>
      </c>
      <c r="DW38" s="63">
        <f t="shared" si="49"/>
        <v>0</v>
      </c>
      <c r="DX38" s="63">
        <f t="shared" si="49"/>
        <v>0</v>
      </c>
      <c r="DY38" s="63">
        <f t="shared" si="49"/>
        <v>0</v>
      </c>
      <c r="DZ38" s="63">
        <f t="shared" si="49"/>
        <v>0</v>
      </c>
      <c r="EA38" s="63">
        <f t="shared" si="49"/>
        <v>0</v>
      </c>
      <c r="EB38" s="63">
        <f t="shared" si="49"/>
        <v>0</v>
      </c>
      <c r="EC38" s="63">
        <f t="shared" si="49"/>
        <v>0</v>
      </c>
      <c r="ED38" s="63">
        <f t="shared" si="49"/>
        <v>0</v>
      </c>
      <c r="EE38" s="63">
        <f t="shared" si="49"/>
        <v>0</v>
      </c>
      <c r="EF38" s="63">
        <f t="shared" si="35"/>
        <v>0</v>
      </c>
      <c r="EH38" s="68">
        <f t="shared" si="28"/>
        <v>0</v>
      </c>
      <c r="EK38" s="93">
        <f t="shared" si="50"/>
        <v>0</v>
      </c>
      <c r="EL38" s="93">
        <f t="shared" si="50"/>
        <v>0</v>
      </c>
      <c r="EM38" s="93">
        <f t="shared" si="50"/>
        <v>0</v>
      </c>
      <c r="EN38" s="93">
        <f t="shared" si="50"/>
        <v>0</v>
      </c>
      <c r="EO38" s="93">
        <f t="shared" si="50"/>
        <v>0</v>
      </c>
      <c r="EP38" s="93">
        <f t="shared" si="50"/>
        <v>0</v>
      </c>
      <c r="EQ38" s="93">
        <f t="shared" si="50"/>
        <v>0</v>
      </c>
      <c r="ER38" s="93">
        <f t="shared" si="50"/>
        <v>0</v>
      </c>
      <c r="ES38" s="93">
        <f t="shared" si="50"/>
        <v>0</v>
      </c>
      <c r="ET38" s="94">
        <f t="shared" si="31"/>
        <v>0</v>
      </c>
      <c r="EU38" s="95"/>
      <c r="EV38" s="96">
        <f t="shared" si="32"/>
        <v>0</v>
      </c>
    </row>
    <row r="39" spans="1:152" s="19" customFormat="1" ht="30" x14ac:dyDescent="0.25">
      <c r="A39" s="18" t="s">
        <v>322</v>
      </c>
      <c r="B39" s="21" t="s">
        <v>106</v>
      </c>
      <c r="C39" s="21" t="s">
        <v>296</v>
      </c>
      <c r="D39" s="22" t="s">
        <v>109</v>
      </c>
      <c r="E39" s="22"/>
      <c r="F39" s="10"/>
      <c r="G39" s="10">
        <f>ROUND(150000*0.23,0)</f>
        <v>34500</v>
      </c>
      <c r="H39" s="10">
        <f>150000-G39</f>
        <v>115500</v>
      </c>
      <c r="I39" s="10">
        <f t="shared" si="33"/>
        <v>150000</v>
      </c>
      <c r="J39" s="86">
        <v>2</v>
      </c>
      <c r="L39" s="40">
        <v>42234</v>
      </c>
      <c r="M39" s="24" t="s">
        <v>105</v>
      </c>
      <c r="N39" s="24" t="s">
        <v>125</v>
      </c>
      <c r="O39" s="24" t="s">
        <v>42</v>
      </c>
      <c r="P39" s="24"/>
      <c r="R39" s="69" t="s">
        <v>281</v>
      </c>
      <c r="S39" s="51"/>
      <c r="U39" s="63">
        <f t="shared" si="52"/>
        <v>0</v>
      </c>
      <c r="V39" s="63">
        <f t="shared" si="52"/>
        <v>0</v>
      </c>
      <c r="W39" s="63">
        <f t="shared" si="52"/>
        <v>0</v>
      </c>
      <c r="X39" s="63">
        <f t="shared" si="52"/>
        <v>0</v>
      </c>
      <c r="Y39" s="63">
        <f t="shared" si="52"/>
        <v>0</v>
      </c>
      <c r="Z39" s="63">
        <f t="shared" si="52"/>
        <v>0</v>
      </c>
      <c r="AA39" s="63">
        <f t="shared" si="52"/>
        <v>0</v>
      </c>
      <c r="AB39" s="63">
        <f t="shared" si="52"/>
        <v>34500</v>
      </c>
      <c r="AC39" s="63">
        <f t="shared" si="52"/>
        <v>0</v>
      </c>
      <c r="AD39" s="65">
        <f t="shared" si="2"/>
        <v>34500</v>
      </c>
      <c r="AF39" s="68">
        <f t="shared" si="0"/>
        <v>0</v>
      </c>
      <c r="AH39" s="63">
        <f t="shared" si="53"/>
        <v>0</v>
      </c>
      <c r="AI39" s="63">
        <f t="shared" si="53"/>
        <v>0</v>
      </c>
      <c r="AJ39" s="63">
        <f t="shared" si="53"/>
        <v>0</v>
      </c>
      <c r="AK39" s="63">
        <f t="shared" si="53"/>
        <v>0</v>
      </c>
      <c r="AL39" s="63">
        <f t="shared" si="53"/>
        <v>0</v>
      </c>
      <c r="AM39" s="63">
        <f t="shared" si="53"/>
        <v>0</v>
      </c>
      <c r="AN39" s="63">
        <f t="shared" si="53"/>
        <v>0</v>
      </c>
      <c r="AO39" s="63">
        <f t="shared" si="53"/>
        <v>0</v>
      </c>
      <c r="AP39" s="63">
        <f t="shared" si="53"/>
        <v>0</v>
      </c>
      <c r="AQ39" s="65">
        <f t="shared" si="4"/>
        <v>0</v>
      </c>
      <c r="AS39" s="68">
        <f t="shared" si="5"/>
        <v>0</v>
      </c>
      <c r="AU39" s="63">
        <f t="shared" si="54"/>
        <v>0</v>
      </c>
      <c r="AV39" s="63">
        <f t="shared" si="54"/>
        <v>0</v>
      </c>
      <c r="AW39" s="63">
        <f t="shared" si="54"/>
        <v>0</v>
      </c>
      <c r="AX39" s="63">
        <f t="shared" si="54"/>
        <v>0</v>
      </c>
      <c r="AY39" s="63">
        <f t="shared" si="54"/>
        <v>0</v>
      </c>
      <c r="AZ39" s="63">
        <f t="shared" si="54"/>
        <v>0</v>
      </c>
      <c r="BA39" s="63">
        <f t="shared" si="54"/>
        <v>0</v>
      </c>
      <c r="BB39" s="63">
        <f t="shared" si="54"/>
        <v>115500</v>
      </c>
      <c r="BC39" s="63">
        <f t="shared" si="54"/>
        <v>0</v>
      </c>
      <c r="BD39" s="65">
        <f t="shared" si="7"/>
        <v>115500</v>
      </c>
      <c r="BF39" s="68">
        <f t="shared" si="8"/>
        <v>0</v>
      </c>
      <c r="BH39" s="63">
        <f t="shared" si="55"/>
        <v>0</v>
      </c>
      <c r="BI39" s="63">
        <f t="shared" si="55"/>
        <v>0</v>
      </c>
      <c r="BJ39" s="63">
        <f t="shared" si="55"/>
        <v>0</v>
      </c>
      <c r="BK39" s="63">
        <f t="shared" si="55"/>
        <v>0</v>
      </c>
      <c r="BL39" s="63">
        <f t="shared" si="55"/>
        <v>0</v>
      </c>
      <c r="BM39" s="63">
        <f t="shared" si="55"/>
        <v>0</v>
      </c>
      <c r="BN39" s="63">
        <f t="shared" si="55"/>
        <v>0</v>
      </c>
      <c r="BO39" s="63">
        <f t="shared" si="55"/>
        <v>0</v>
      </c>
      <c r="BP39" s="63">
        <f t="shared" si="55"/>
        <v>0</v>
      </c>
      <c r="BQ39" s="65">
        <f t="shared" si="10"/>
        <v>0</v>
      </c>
      <c r="BS39" s="68">
        <f t="shared" si="11"/>
        <v>0</v>
      </c>
      <c r="BV39" s="93">
        <f t="shared" ref="BV39:CD48" si="56">IF($C39=BV$3,(IF($R39="On",$J39,0)),0)</f>
        <v>0</v>
      </c>
      <c r="BW39" s="93">
        <f t="shared" si="56"/>
        <v>0</v>
      </c>
      <c r="BX39" s="93">
        <f t="shared" si="56"/>
        <v>0</v>
      </c>
      <c r="BY39" s="93">
        <f t="shared" si="56"/>
        <v>0</v>
      </c>
      <c r="BZ39" s="93">
        <f t="shared" si="56"/>
        <v>0</v>
      </c>
      <c r="CA39" s="93">
        <f t="shared" si="56"/>
        <v>0</v>
      </c>
      <c r="CB39" s="93">
        <f t="shared" si="56"/>
        <v>0</v>
      </c>
      <c r="CC39" s="93">
        <f t="shared" si="56"/>
        <v>2</v>
      </c>
      <c r="CD39" s="93">
        <f t="shared" si="56"/>
        <v>0</v>
      </c>
      <c r="CE39" s="94">
        <f t="shared" si="13"/>
        <v>2</v>
      </c>
      <c r="CF39" s="95"/>
      <c r="CG39" s="96">
        <f t="shared" si="14"/>
        <v>2</v>
      </c>
      <c r="CJ39" s="63">
        <f t="shared" si="46"/>
        <v>0</v>
      </c>
      <c r="CK39" s="63">
        <f t="shared" si="46"/>
        <v>0</v>
      </c>
      <c r="CL39" s="63">
        <f t="shared" si="46"/>
        <v>0</v>
      </c>
      <c r="CM39" s="63">
        <f t="shared" si="46"/>
        <v>0</v>
      </c>
      <c r="CN39" s="63">
        <f t="shared" si="46"/>
        <v>0</v>
      </c>
      <c r="CO39" s="63">
        <f t="shared" si="46"/>
        <v>0</v>
      </c>
      <c r="CP39" s="63">
        <f t="shared" si="46"/>
        <v>0</v>
      </c>
      <c r="CQ39" s="63">
        <f t="shared" si="46"/>
        <v>34500</v>
      </c>
      <c r="CR39" s="63">
        <f t="shared" si="46"/>
        <v>0</v>
      </c>
      <c r="CS39" s="65">
        <f t="shared" si="17"/>
        <v>34500</v>
      </c>
      <c r="CU39" s="68">
        <f t="shared" si="18"/>
        <v>34500</v>
      </c>
      <c r="CW39" s="63">
        <f t="shared" si="47"/>
        <v>0</v>
      </c>
      <c r="CX39" s="63">
        <f t="shared" si="47"/>
        <v>0</v>
      </c>
      <c r="CY39" s="63">
        <f t="shared" si="47"/>
        <v>0</v>
      </c>
      <c r="CZ39" s="63">
        <f t="shared" si="47"/>
        <v>0</v>
      </c>
      <c r="DA39" s="63">
        <f t="shared" si="47"/>
        <v>0</v>
      </c>
      <c r="DB39" s="63">
        <f t="shared" si="47"/>
        <v>0</v>
      </c>
      <c r="DC39" s="63">
        <f t="shared" si="47"/>
        <v>0</v>
      </c>
      <c r="DD39" s="63">
        <f t="shared" si="47"/>
        <v>0</v>
      </c>
      <c r="DE39" s="63">
        <f t="shared" si="47"/>
        <v>0</v>
      </c>
      <c r="DF39" s="63">
        <f t="shared" si="34"/>
        <v>0</v>
      </c>
      <c r="DH39" s="68">
        <f t="shared" si="21"/>
        <v>0</v>
      </c>
      <c r="DJ39" s="63">
        <f t="shared" si="48"/>
        <v>0</v>
      </c>
      <c r="DK39" s="63">
        <f t="shared" si="48"/>
        <v>0</v>
      </c>
      <c r="DL39" s="63">
        <f t="shared" si="48"/>
        <v>0</v>
      </c>
      <c r="DM39" s="63">
        <f t="shared" si="48"/>
        <v>0</v>
      </c>
      <c r="DN39" s="63">
        <f t="shared" si="48"/>
        <v>0</v>
      </c>
      <c r="DO39" s="63">
        <f t="shared" si="48"/>
        <v>0</v>
      </c>
      <c r="DP39" s="63">
        <f t="shared" si="48"/>
        <v>0</v>
      </c>
      <c r="DQ39" s="63">
        <f t="shared" si="48"/>
        <v>115500</v>
      </c>
      <c r="DR39" s="63">
        <f t="shared" si="48"/>
        <v>0</v>
      </c>
      <c r="DS39" s="65">
        <f t="shared" si="24"/>
        <v>115500</v>
      </c>
      <c r="DU39" s="68">
        <f t="shared" si="25"/>
        <v>115500</v>
      </c>
      <c r="DW39" s="63">
        <f t="shared" si="49"/>
        <v>0</v>
      </c>
      <c r="DX39" s="63">
        <f t="shared" si="49"/>
        <v>0</v>
      </c>
      <c r="DY39" s="63">
        <f t="shared" si="49"/>
        <v>0</v>
      </c>
      <c r="DZ39" s="63">
        <f t="shared" si="49"/>
        <v>0</v>
      </c>
      <c r="EA39" s="63">
        <f t="shared" si="49"/>
        <v>0</v>
      </c>
      <c r="EB39" s="63">
        <f t="shared" si="49"/>
        <v>0</v>
      </c>
      <c r="EC39" s="63">
        <f t="shared" si="49"/>
        <v>0</v>
      </c>
      <c r="ED39" s="63">
        <f t="shared" si="49"/>
        <v>0</v>
      </c>
      <c r="EE39" s="63">
        <f t="shared" si="49"/>
        <v>0</v>
      </c>
      <c r="EF39" s="63">
        <f t="shared" si="35"/>
        <v>0</v>
      </c>
      <c r="EH39" s="68">
        <f t="shared" si="28"/>
        <v>0</v>
      </c>
      <c r="EK39" s="93">
        <f t="shared" si="50"/>
        <v>0</v>
      </c>
      <c r="EL39" s="93">
        <f t="shared" si="50"/>
        <v>0</v>
      </c>
      <c r="EM39" s="93">
        <f t="shared" si="50"/>
        <v>0</v>
      </c>
      <c r="EN39" s="93">
        <f t="shared" si="50"/>
        <v>0</v>
      </c>
      <c r="EO39" s="93">
        <f t="shared" si="50"/>
        <v>0</v>
      </c>
      <c r="EP39" s="93">
        <f t="shared" si="50"/>
        <v>0</v>
      </c>
      <c r="EQ39" s="93">
        <f t="shared" si="50"/>
        <v>0</v>
      </c>
      <c r="ER39" s="93">
        <f t="shared" si="50"/>
        <v>2</v>
      </c>
      <c r="ES39" s="93">
        <f t="shared" si="50"/>
        <v>0</v>
      </c>
      <c r="ET39" s="94">
        <f t="shared" si="31"/>
        <v>2</v>
      </c>
      <c r="EU39" s="95"/>
      <c r="EV39" s="96">
        <f t="shared" si="32"/>
        <v>2</v>
      </c>
    </row>
    <row r="40" spans="1:152" s="19" customFormat="1" ht="30" x14ac:dyDescent="0.25">
      <c r="A40" s="18" t="s">
        <v>102</v>
      </c>
      <c r="B40" s="21" t="s">
        <v>106</v>
      </c>
      <c r="C40" s="21" t="s">
        <v>292</v>
      </c>
      <c r="D40" s="22" t="s">
        <v>127</v>
      </c>
      <c r="E40" s="22"/>
      <c r="F40" s="10">
        <v>900000</v>
      </c>
      <c r="G40" s="10">
        <f>1530643-F40</f>
        <v>630643</v>
      </c>
      <c r="H40" s="10"/>
      <c r="I40" s="10">
        <f t="shared" si="33"/>
        <v>1530643</v>
      </c>
      <c r="J40" s="25">
        <v>16</v>
      </c>
      <c r="L40" s="44">
        <v>42234</v>
      </c>
      <c r="M40" s="45" t="s">
        <v>105</v>
      </c>
      <c r="N40" s="45" t="s">
        <v>42</v>
      </c>
      <c r="O40" s="45" t="s">
        <v>42</v>
      </c>
      <c r="P40" s="45"/>
      <c r="R40" s="69" t="s">
        <v>281</v>
      </c>
      <c r="S40" s="51"/>
      <c r="U40" s="63">
        <f t="shared" si="52"/>
        <v>0</v>
      </c>
      <c r="V40" s="63">
        <f t="shared" si="52"/>
        <v>0</v>
      </c>
      <c r="W40" s="63">
        <f t="shared" si="52"/>
        <v>0</v>
      </c>
      <c r="X40" s="63">
        <f t="shared" si="52"/>
        <v>630643</v>
      </c>
      <c r="Y40" s="63">
        <f t="shared" si="52"/>
        <v>0</v>
      </c>
      <c r="Z40" s="63">
        <f t="shared" si="52"/>
        <v>0</v>
      </c>
      <c r="AA40" s="63">
        <f t="shared" si="52"/>
        <v>0</v>
      </c>
      <c r="AB40" s="63">
        <f t="shared" si="52"/>
        <v>0</v>
      </c>
      <c r="AC40" s="63">
        <f t="shared" si="52"/>
        <v>0</v>
      </c>
      <c r="AD40" s="65">
        <f t="shared" si="2"/>
        <v>630643</v>
      </c>
      <c r="AF40" s="68">
        <f t="shared" si="0"/>
        <v>0</v>
      </c>
      <c r="AH40" s="63">
        <f t="shared" si="53"/>
        <v>0</v>
      </c>
      <c r="AI40" s="63">
        <f t="shared" si="53"/>
        <v>0</v>
      </c>
      <c r="AJ40" s="63">
        <f t="shared" si="53"/>
        <v>0</v>
      </c>
      <c r="AK40" s="63">
        <f t="shared" si="53"/>
        <v>900000</v>
      </c>
      <c r="AL40" s="63">
        <f t="shared" si="53"/>
        <v>0</v>
      </c>
      <c r="AM40" s="63">
        <f t="shared" si="53"/>
        <v>0</v>
      </c>
      <c r="AN40" s="63">
        <f t="shared" si="53"/>
        <v>0</v>
      </c>
      <c r="AO40" s="63">
        <f t="shared" si="53"/>
        <v>0</v>
      </c>
      <c r="AP40" s="63">
        <f t="shared" si="53"/>
        <v>0</v>
      </c>
      <c r="AQ40" s="65">
        <f t="shared" si="4"/>
        <v>900000</v>
      </c>
      <c r="AS40" s="68">
        <f t="shared" si="5"/>
        <v>0</v>
      </c>
      <c r="AU40" s="63">
        <f t="shared" si="54"/>
        <v>0</v>
      </c>
      <c r="AV40" s="63">
        <f t="shared" si="54"/>
        <v>0</v>
      </c>
      <c r="AW40" s="63">
        <f t="shared" si="54"/>
        <v>0</v>
      </c>
      <c r="AX40" s="63">
        <f t="shared" si="54"/>
        <v>0</v>
      </c>
      <c r="AY40" s="63">
        <f t="shared" si="54"/>
        <v>0</v>
      </c>
      <c r="AZ40" s="63">
        <f t="shared" si="54"/>
        <v>0</v>
      </c>
      <c r="BA40" s="63">
        <f t="shared" si="54"/>
        <v>0</v>
      </c>
      <c r="BB40" s="63">
        <f t="shared" si="54"/>
        <v>0</v>
      </c>
      <c r="BC40" s="63">
        <f t="shared" si="54"/>
        <v>0</v>
      </c>
      <c r="BD40" s="65">
        <f t="shared" si="7"/>
        <v>0</v>
      </c>
      <c r="BF40" s="68">
        <f t="shared" si="8"/>
        <v>0</v>
      </c>
      <c r="BH40" s="63">
        <f t="shared" si="55"/>
        <v>0</v>
      </c>
      <c r="BI40" s="63">
        <f t="shared" si="55"/>
        <v>0</v>
      </c>
      <c r="BJ40" s="63">
        <f t="shared" si="55"/>
        <v>0</v>
      </c>
      <c r="BK40" s="63">
        <f t="shared" si="55"/>
        <v>0</v>
      </c>
      <c r="BL40" s="63">
        <f t="shared" si="55"/>
        <v>0</v>
      </c>
      <c r="BM40" s="63">
        <f t="shared" si="55"/>
        <v>0</v>
      </c>
      <c r="BN40" s="63">
        <f t="shared" si="55"/>
        <v>0</v>
      </c>
      <c r="BO40" s="63">
        <f t="shared" si="55"/>
        <v>0</v>
      </c>
      <c r="BP40" s="63">
        <f t="shared" si="55"/>
        <v>0</v>
      </c>
      <c r="BQ40" s="65">
        <f t="shared" si="10"/>
        <v>0</v>
      </c>
      <c r="BS40" s="68">
        <f t="shared" si="11"/>
        <v>0</v>
      </c>
      <c r="BV40" s="93">
        <f t="shared" si="56"/>
        <v>0</v>
      </c>
      <c r="BW40" s="93">
        <f t="shared" si="56"/>
        <v>0</v>
      </c>
      <c r="BX40" s="93">
        <f t="shared" si="56"/>
        <v>0</v>
      </c>
      <c r="BY40" s="93">
        <f t="shared" si="56"/>
        <v>16</v>
      </c>
      <c r="BZ40" s="93">
        <f t="shared" si="56"/>
        <v>0</v>
      </c>
      <c r="CA40" s="93">
        <f t="shared" si="56"/>
        <v>0</v>
      </c>
      <c r="CB40" s="93">
        <f t="shared" si="56"/>
        <v>0</v>
      </c>
      <c r="CC40" s="93">
        <f t="shared" si="56"/>
        <v>0</v>
      </c>
      <c r="CD40" s="93">
        <f t="shared" si="56"/>
        <v>0</v>
      </c>
      <c r="CE40" s="94">
        <f t="shared" si="13"/>
        <v>16</v>
      </c>
      <c r="CF40" s="95"/>
      <c r="CG40" s="96">
        <f t="shared" si="14"/>
        <v>16</v>
      </c>
      <c r="CJ40" s="63">
        <f t="shared" si="46"/>
        <v>0</v>
      </c>
      <c r="CK40" s="63">
        <f t="shared" si="46"/>
        <v>0</v>
      </c>
      <c r="CL40" s="63">
        <f t="shared" si="46"/>
        <v>0</v>
      </c>
      <c r="CM40" s="63">
        <f t="shared" si="46"/>
        <v>630643</v>
      </c>
      <c r="CN40" s="63">
        <f t="shared" si="46"/>
        <v>0</v>
      </c>
      <c r="CO40" s="63">
        <f t="shared" si="46"/>
        <v>0</v>
      </c>
      <c r="CP40" s="63">
        <f t="shared" si="46"/>
        <v>0</v>
      </c>
      <c r="CQ40" s="63">
        <f t="shared" si="46"/>
        <v>0</v>
      </c>
      <c r="CR40" s="63">
        <f t="shared" si="46"/>
        <v>0</v>
      </c>
      <c r="CS40" s="65">
        <f t="shared" si="17"/>
        <v>630643</v>
      </c>
      <c r="CU40" s="68">
        <f t="shared" si="18"/>
        <v>630643</v>
      </c>
      <c r="CW40" s="63">
        <f t="shared" si="47"/>
        <v>0</v>
      </c>
      <c r="CX40" s="63">
        <f t="shared" si="47"/>
        <v>0</v>
      </c>
      <c r="CY40" s="63">
        <f t="shared" si="47"/>
        <v>0</v>
      </c>
      <c r="CZ40" s="63">
        <f t="shared" si="47"/>
        <v>900000</v>
      </c>
      <c r="DA40" s="63">
        <f t="shared" si="47"/>
        <v>0</v>
      </c>
      <c r="DB40" s="63">
        <f t="shared" si="47"/>
        <v>0</v>
      </c>
      <c r="DC40" s="63">
        <f t="shared" si="47"/>
        <v>0</v>
      </c>
      <c r="DD40" s="63">
        <f t="shared" si="47"/>
        <v>0</v>
      </c>
      <c r="DE40" s="63">
        <f t="shared" si="47"/>
        <v>0</v>
      </c>
      <c r="DF40" s="63">
        <f t="shared" si="34"/>
        <v>900000</v>
      </c>
      <c r="DH40" s="68">
        <f t="shared" si="21"/>
        <v>900000</v>
      </c>
      <c r="DJ40" s="63">
        <f t="shared" si="48"/>
        <v>0</v>
      </c>
      <c r="DK40" s="63">
        <f t="shared" si="48"/>
        <v>0</v>
      </c>
      <c r="DL40" s="63">
        <f t="shared" si="48"/>
        <v>0</v>
      </c>
      <c r="DM40" s="63">
        <f t="shared" si="48"/>
        <v>0</v>
      </c>
      <c r="DN40" s="63">
        <f t="shared" si="48"/>
        <v>0</v>
      </c>
      <c r="DO40" s="63">
        <f t="shared" si="48"/>
        <v>0</v>
      </c>
      <c r="DP40" s="63">
        <f t="shared" si="48"/>
        <v>0</v>
      </c>
      <c r="DQ40" s="63">
        <f t="shared" si="48"/>
        <v>0</v>
      </c>
      <c r="DR40" s="63">
        <f t="shared" si="48"/>
        <v>0</v>
      </c>
      <c r="DS40" s="65">
        <f t="shared" si="24"/>
        <v>0</v>
      </c>
      <c r="DU40" s="68">
        <f t="shared" si="25"/>
        <v>0</v>
      </c>
      <c r="DW40" s="63">
        <f t="shared" si="49"/>
        <v>0</v>
      </c>
      <c r="DX40" s="63">
        <f t="shared" si="49"/>
        <v>0</v>
      </c>
      <c r="DY40" s="63">
        <f t="shared" si="49"/>
        <v>0</v>
      </c>
      <c r="DZ40" s="63">
        <f t="shared" si="49"/>
        <v>0</v>
      </c>
      <c r="EA40" s="63">
        <f t="shared" si="49"/>
        <v>0</v>
      </c>
      <c r="EB40" s="63">
        <f t="shared" si="49"/>
        <v>0</v>
      </c>
      <c r="EC40" s="63">
        <f t="shared" si="49"/>
        <v>0</v>
      </c>
      <c r="ED40" s="63">
        <f t="shared" si="49"/>
        <v>0</v>
      </c>
      <c r="EE40" s="63">
        <f t="shared" si="49"/>
        <v>0</v>
      </c>
      <c r="EF40" s="63">
        <f t="shared" si="35"/>
        <v>0</v>
      </c>
      <c r="EH40" s="68">
        <f t="shared" si="28"/>
        <v>0</v>
      </c>
      <c r="EK40" s="93">
        <f t="shared" si="50"/>
        <v>0</v>
      </c>
      <c r="EL40" s="93">
        <f t="shared" si="50"/>
        <v>0</v>
      </c>
      <c r="EM40" s="93">
        <f t="shared" si="50"/>
        <v>0</v>
      </c>
      <c r="EN40" s="93">
        <f t="shared" si="50"/>
        <v>16</v>
      </c>
      <c r="EO40" s="93">
        <f t="shared" si="50"/>
        <v>0</v>
      </c>
      <c r="EP40" s="93">
        <f t="shared" si="50"/>
        <v>0</v>
      </c>
      <c r="EQ40" s="93">
        <f t="shared" si="50"/>
        <v>0</v>
      </c>
      <c r="ER40" s="93">
        <f t="shared" si="50"/>
        <v>0</v>
      </c>
      <c r="ES40" s="93">
        <f t="shared" si="50"/>
        <v>0</v>
      </c>
      <c r="ET40" s="94">
        <f t="shared" si="31"/>
        <v>16</v>
      </c>
      <c r="EU40" s="95"/>
      <c r="EV40" s="96">
        <f t="shared" si="32"/>
        <v>16</v>
      </c>
    </row>
    <row r="41" spans="1:152" s="19" customFormat="1" ht="174.6" customHeight="1" x14ac:dyDescent="0.25">
      <c r="A41" s="18" t="s">
        <v>335</v>
      </c>
      <c r="B41" s="21" t="s">
        <v>125</v>
      </c>
      <c r="C41" s="21" t="s">
        <v>297</v>
      </c>
      <c r="D41" s="22" t="s">
        <v>375</v>
      </c>
      <c r="E41" s="22"/>
      <c r="F41" s="10"/>
      <c r="G41" s="10">
        <v>400000</v>
      </c>
      <c r="H41" s="10"/>
      <c r="I41" s="10">
        <f t="shared" si="33"/>
        <v>400000</v>
      </c>
      <c r="J41" s="25">
        <v>1</v>
      </c>
      <c r="L41" s="44">
        <v>42235</v>
      </c>
      <c r="M41" s="45" t="s">
        <v>71</v>
      </c>
      <c r="N41" s="45" t="s">
        <v>42</v>
      </c>
      <c r="O41" s="45" t="s">
        <v>42</v>
      </c>
      <c r="P41" s="45"/>
      <c r="R41" s="69" t="s">
        <v>282</v>
      </c>
      <c r="S41" s="51"/>
      <c r="U41" s="63">
        <f t="shared" si="52"/>
        <v>0</v>
      </c>
      <c r="V41" s="63">
        <f t="shared" si="52"/>
        <v>0</v>
      </c>
      <c r="W41" s="63">
        <f t="shared" si="52"/>
        <v>0</v>
      </c>
      <c r="X41" s="63">
        <f t="shared" si="52"/>
        <v>0</v>
      </c>
      <c r="Y41" s="63">
        <f t="shared" si="52"/>
        <v>0</v>
      </c>
      <c r="Z41" s="63">
        <f t="shared" si="52"/>
        <v>0</v>
      </c>
      <c r="AA41" s="63">
        <f t="shared" si="52"/>
        <v>0</v>
      </c>
      <c r="AB41" s="63">
        <f t="shared" si="52"/>
        <v>0</v>
      </c>
      <c r="AC41" s="63">
        <f t="shared" si="52"/>
        <v>0</v>
      </c>
      <c r="AD41" s="65">
        <f t="shared" si="2"/>
        <v>0</v>
      </c>
      <c r="AF41" s="68">
        <f t="shared" si="0"/>
        <v>-400000</v>
      </c>
      <c r="AH41" s="63">
        <f t="shared" si="53"/>
        <v>0</v>
      </c>
      <c r="AI41" s="63">
        <f t="shared" si="53"/>
        <v>0</v>
      </c>
      <c r="AJ41" s="63">
        <f t="shared" si="53"/>
        <v>0</v>
      </c>
      <c r="AK41" s="63">
        <f t="shared" si="53"/>
        <v>0</v>
      </c>
      <c r="AL41" s="63">
        <f t="shared" si="53"/>
        <v>0</v>
      </c>
      <c r="AM41" s="63">
        <f t="shared" si="53"/>
        <v>0</v>
      </c>
      <c r="AN41" s="63">
        <f t="shared" si="53"/>
        <v>0</v>
      </c>
      <c r="AO41" s="63">
        <f t="shared" si="53"/>
        <v>0</v>
      </c>
      <c r="AP41" s="63">
        <f t="shared" si="53"/>
        <v>0</v>
      </c>
      <c r="AQ41" s="65">
        <f t="shared" si="4"/>
        <v>0</v>
      </c>
      <c r="AS41" s="68">
        <f t="shared" si="5"/>
        <v>0</v>
      </c>
      <c r="AU41" s="63">
        <f t="shared" si="54"/>
        <v>0</v>
      </c>
      <c r="AV41" s="63">
        <f t="shared" si="54"/>
        <v>0</v>
      </c>
      <c r="AW41" s="63">
        <f t="shared" si="54"/>
        <v>0</v>
      </c>
      <c r="AX41" s="63">
        <f t="shared" si="54"/>
        <v>0</v>
      </c>
      <c r="AY41" s="63">
        <f t="shared" si="54"/>
        <v>0</v>
      </c>
      <c r="AZ41" s="63">
        <f t="shared" si="54"/>
        <v>0</v>
      </c>
      <c r="BA41" s="63">
        <f t="shared" si="54"/>
        <v>0</v>
      </c>
      <c r="BB41" s="63">
        <f t="shared" si="54"/>
        <v>0</v>
      </c>
      <c r="BC41" s="63">
        <f t="shared" si="54"/>
        <v>0</v>
      </c>
      <c r="BD41" s="65">
        <f t="shared" si="7"/>
        <v>0</v>
      </c>
      <c r="BF41" s="68">
        <f t="shared" si="8"/>
        <v>0</v>
      </c>
      <c r="BH41" s="63">
        <f t="shared" si="55"/>
        <v>0</v>
      </c>
      <c r="BI41" s="63">
        <f t="shared" si="55"/>
        <v>0</v>
      </c>
      <c r="BJ41" s="63">
        <f t="shared" si="55"/>
        <v>0</v>
      </c>
      <c r="BK41" s="63">
        <f t="shared" si="55"/>
        <v>0</v>
      </c>
      <c r="BL41" s="63">
        <f t="shared" si="55"/>
        <v>0</v>
      </c>
      <c r="BM41" s="63">
        <f t="shared" si="55"/>
        <v>0</v>
      </c>
      <c r="BN41" s="63">
        <f t="shared" si="55"/>
        <v>0</v>
      </c>
      <c r="BO41" s="63">
        <f t="shared" si="55"/>
        <v>0</v>
      </c>
      <c r="BP41" s="63">
        <f t="shared" si="55"/>
        <v>0</v>
      </c>
      <c r="BQ41" s="65">
        <f t="shared" si="10"/>
        <v>0</v>
      </c>
      <c r="BS41" s="68">
        <f t="shared" si="11"/>
        <v>0</v>
      </c>
      <c r="BV41" s="93">
        <f t="shared" si="56"/>
        <v>0</v>
      </c>
      <c r="BW41" s="93">
        <f t="shared" si="56"/>
        <v>0</v>
      </c>
      <c r="BX41" s="93">
        <f t="shared" si="56"/>
        <v>0</v>
      </c>
      <c r="BY41" s="93">
        <f t="shared" si="56"/>
        <v>0</v>
      </c>
      <c r="BZ41" s="93">
        <f t="shared" si="56"/>
        <v>0</v>
      </c>
      <c r="CA41" s="93">
        <f t="shared" si="56"/>
        <v>0</v>
      </c>
      <c r="CB41" s="93">
        <f t="shared" si="56"/>
        <v>0</v>
      </c>
      <c r="CC41" s="93">
        <f t="shared" si="56"/>
        <v>0</v>
      </c>
      <c r="CD41" s="93">
        <f t="shared" si="56"/>
        <v>0</v>
      </c>
      <c r="CE41" s="94">
        <f t="shared" si="13"/>
        <v>0</v>
      </c>
      <c r="CF41" s="95"/>
      <c r="CG41" s="96">
        <f t="shared" si="14"/>
        <v>0</v>
      </c>
      <c r="CJ41" s="63">
        <f t="shared" si="46"/>
        <v>0</v>
      </c>
      <c r="CK41" s="63">
        <f t="shared" si="46"/>
        <v>0</v>
      </c>
      <c r="CL41" s="63">
        <f t="shared" si="46"/>
        <v>0</v>
      </c>
      <c r="CM41" s="63">
        <f t="shared" si="46"/>
        <v>0</v>
      </c>
      <c r="CN41" s="63">
        <f t="shared" si="46"/>
        <v>0</v>
      </c>
      <c r="CO41" s="63">
        <f t="shared" si="46"/>
        <v>0</v>
      </c>
      <c r="CP41" s="63">
        <f t="shared" si="46"/>
        <v>0</v>
      </c>
      <c r="CQ41" s="63">
        <f t="shared" si="46"/>
        <v>0</v>
      </c>
      <c r="CR41" s="63">
        <f t="shared" si="46"/>
        <v>400000</v>
      </c>
      <c r="CS41" s="65">
        <f t="shared" si="17"/>
        <v>400000</v>
      </c>
      <c r="CU41" s="68">
        <f t="shared" si="18"/>
        <v>400000</v>
      </c>
      <c r="CW41" s="63">
        <f t="shared" si="47"/>
        <v>0</v>
      </c>
      <c r="CX41" s="63">
        <f t="shared" si="47"/>
        <v>0</v>
      </c>
      <c r="CY41" s="63">
        <f t="shared" si="47"/>
        <v>0</v>
      </c>
      <c r="CZ41" s="63">
        <f t="shared" si="47"/>
        <v>0</v>
      </c>
      <c r="DA41" s="63">
        <f t="shared" si="47"/>
        <v>0</v>
      </c>
      <c r="DB41" s="63">
        <f t="shared" si="47"/>
        <v>0</v>
      </c>
      <c r="DC41" s="63">
        <f t="shared" si="47"/>
        <v>0</v>
      </c>
      <c r="DD41" s="63">
        <f t="shared" si="47"/>
        <v>0</v>
      </c>
      <c r="DE41" s="63">
        <f t="shared" si="47"/>
        <v>0</v>
      </c>
      <c r="DF41" s="63">
        <f t="shared" si="34"/>
        <v>0</v>
      </c>
      <c r="DH41" s="68">
        <f t="shared" si="21"/>
        <v>0</v>
      </c>
      <c r="DJ41" s="63">
        <f t="shared" si="48"/>
        <v>0</v>
      </c>
      <c r="DK41" s="63">
        <f t="shared" si="48"/>
        <v>0</v>
      </c>
      <c r="DL41" s="63">
        <f t="shared" si="48"/>
        <v>0</v>
      </c>
      <c r="DM41" s="63">
        <f t="shared" si="48"/>
        <v>0</v>
      </c>
      <c r="DN41" s="63">
        <f t="shared" si="48"/>
        <v>0</v>
      </c>
      <c r="DO41" s="63">
        <f t="shared" si="48"/>
        <v>0</v>
      </c>
      <c r="DP41" s="63">
        <f t="shared" si="48"/>
        <v>0</v>
      </c>
      <c r="DQ41" s="63">
        <f t="shared" si="48"/>
        <v>0</v>
      </c>
      <c r="DR41" s="63">
        <f t="shared" si="48"/>
        <v>0</v>
      </c>
      <c r="DS41" s="65">
        <f t="shared" si="24"/>
        <v>0</v>
      </c>
      <c r="DU41" s="68">
        <f t="shared" si="25"/>
        <v>0</v>
      </c>
      <c r="DW41" s="63">
        <f t="shared" si="49"/>
        <v>0</v>
      </c>
      <c r="DX41" s="63">
        <f t="shared" si="49"/>
        <v>0</v>
      </c>
      <c r="DY41" s="63">
        <f t="shared" si="49"/>
        <v>0</v>
      </c>
      <c r="DZ41" s="63">
        <f t="shared" si="49"/>
        <v>0</v>
      </c>
      <c r="EA41" s="63">
        <f t="shared" si="49"/>
        <v>0</v>
      </c>
      <c r="EB41" s="63">
        <f t="shared" si="49"/>
        <v>0</v>
      </c>
      <c r="EC41" s="63">
        <f t="shared" si="49"/>
        <v>0</v>
      </c>
      <c r="ED41" s="63">
        <f t="shared" si="49"/>
        <v>0</v>
      </c>
      <c r="EE41" s="63">
        <f t="shared" si="49"/>
        <v>0</v>
      </c>
      <c r="EF41" s="63">
        <f t="shared" si="35"/>
        <v>0</v>
      </c>
      <c r="EH41" s="68">
        <f t="shared" si="28"/>
        <v>0</v>
      </c>
      <c r="EK41" s="93">
        <f t="shared" si="50"/>
        <v>0</v>
      </c>
      <c r="EL41" s="93">
        <f t="shared" si="50"/>
        <v>0</v>
      </c>
      <c r="EM41" s="93">
        <f t="shared" si="50"/>
        <v>0</v>
      </c>
      <c r="EN41" s="93">
        <f t="shared" si="50"/>
        <v>0</v>
      </c>
      <c r="EO41" s="93">
        <f t="shared" si="50"/>
        <v>0</v>
      </c>
      <c r="EP41" s="93">
        <f t="shared" si="50"/>
        <v>0</v>
      </c>
      <c r="EQ41" s="93">
        <f t="shared" si="50"/>
        <v>0</v>
      </c>
      <c r="ER41" s="93">
        <f t="shared" si="50"/>
        <v>0</v>
      </c>
      <c r="ES41" s="93">
        <f t="shared" si="50"/>
        <v>1</v>
      </c>
      <c r="ET41" s="94">
        <f t="shared" si="31"/>
        <v>1</v>
      </c>
      <c r="EU41" s="95"/>
      <c r="EV41" s="96">
        <f t="shared" si="32"/>
        <v>1</v>
      </c>
    </row>
    <row r="42" spans="1:152" s="19" customFormat="1" ht="30" x14ac:dyDescent="0.25">
      <c r="A42" s="18" t="s">
        <v>386</v>
      </c>
      <c r="B42" s="21" t="s">
        <v>125</v>
      </c>
      <c r="C42" s="21" t="s">
        <v>297</v>
      </c>
      <c r="D42" s="22" t="s">
        <v>419</v>
      </c>
      <c r="E42" s="22"/>
      <c r="F42" s="10">
        <v>400000</v>
      </c>
      <c r="G42" s="10"/>
      <c r="H42" s="10"/>
      <c r="I42" s="10">
        <f>SUM(E42:H42)</f>
        <v>400000</v>
      </c>
      <c r="J42" s="25"/>
      <c r="L42" s="44">
        <v>42235</v>
      </c>
      <c r="M42" s="45" t="s">
        <v>71</v>
      </c>
      <c r="N42" s="45" t="s">
        <v>42</v>
      </c>
      <c r="O42" s="45" t="s">
        <v>42</v>
      </c>
      <c r="P42" s="45"/>
      <c r="R42" s="69" t="s">
        <v>281</v>
      </c>
      <c r="S42" s="51"/>
      <c r="U42" s="63">
        <f t="shared" si="52"/>
        <v>0</v>
      </c>
      <c r="V42" s="63">
        <f t="shared" si="52"/>
        <v>0</v>
      </c>
      <c r="W42" s="63">
        <f t="shared" si="52"/>
        <v>0</v>
      </c>
      <c r="X42" s="63">
        <f t="shared" si="52"/>
        <v>0</v>
      </c>
      <c r="Y42" s="63">
        <f t="shared" si="52"/>
        <v>0</v>
      </c>
      <c r="Z42" s="63">
        <f t="shared" si="52"/>
        <v>0</v>
      </c>
      <c r="AA42" s="63">
        <f t="shared" si="52"/>
        <v>0</v>
      </c>
      <c r="AB42" s="63">
        <f t="shared" si="52"/>
        <v>0</v>
      </c>
      <c r="AC42" s="63">
        <f t="shared" si="52"/>
        <v>0</v>
      </c>
      <c r="AD42" s="65">
        <f>SUM(U42:AC42)</f>
        <v>0</v>
      </c>
      <c r="AF42" s="68">
        <f>+AD42-G42</f>
        <v>0</v>
      </c>
      <c r="AH42" s="63">
        <f t="shared" si="53"/>
        <v>0</v>
      </c>
      <c r="AI42" s="63">
        <f t="shared" si="53"/>
        <v>0</v>
      </c>
      <c r="AJ42" s="63">
        <f t="shared" si="53"/>
        <v>0</v>
      </c>
      <c r="AK42" s="63">
        <f t="shared" si="53"/>
        <v>0</v>
      </c>
      <c r="AL42" s="63">
        <f t="shared" si="53"/>
        <v>0</v>
      </c>
      <c r="AM42" s="63">
        <f t="shared" si="53"/>
        <v>0</v>
      </c>
      <c r="AN42" s="63">
        <f t="shared" si="53"/>
        <v>0</v>
      </c>
      <c r="AO42" s="63">
        <f t="shared" si="53"/>
        <v>0</v>
      </c>
      <c r="AP42" s="63">
        <f t="shared" si="53"/>
        <v>400000</v>
      </c>
      <c r="AQ42" s="65">
        <f>SUM(AH42:AP42)</f>
        <v>400000</v>
      </c>
      <c r="AS42" s="68">
        <f>+AQ42-F42</f>
        <v>0</v>
      </c>
      <c r="AU42" s="63">
        <f t="shared" si="54"/>
        <v>0</v>
      </c>
      <c r="AV42" s="63">
        <f t="shared" si="54"/>
        <v>0</v>
      </c>
      <c r="AW42" s="63">
        <f t="shared" si="54"/>
        <v>0</v>
      </c>
      <c r="AX42" s="63">
        <f t="shared" si="54"/>
        <v>0</v>
      </c>
      <c r="AY42" s="63">
        <f t="shared" si="54"/>
        <v>0</v>
      </c>
      <c r="AZ42" s="63">
        <f t="shared" si="54"/>
        <v>0</v>
      </c>
      <c r="BA42" s="63">
        <f t="shared" si="54"/>
        <v>0</v>
      </c>
      <c r="BB42" s="63">
        <f t="shared" si="54"/>
        <v>0</v>
      </c>
      <c r="BC42" s="63">
        <f t="shared" si="54"/>
        <v>0</v>
      </c>
      <c r="BD42" s="65">
        <f>SUM(AU42:BC42)</f>
        <v>0</v>
      </c>
      <c r="BF42" s="68">
        <f>+BD42-H42</f>
        <v>0</v>
      </c>
      <c r="BH42" s="63">
        <f t="shared" si="55"/>
        <v>0</v>
      </c>
      <c r="BI42" s="63">
        <f t="shared" si="55"/>
        <v>0</v>
      </c>
      <c r="BJ42" s="63">
        <f t="shared" si="55"/>
        <v>0</v>
      </c>
      <c r="BK42" s="63">
        <f t="shared" si="55"/>
        <v>0</v>
      </c>
      <c r="BL42" s="63">
        <f t="shared" si="55"/>
        <v>0</v>
      </c>
      <c r="BM42" s="63">
        <f t="shared" si="55"/>
        <v>0</v>
      </c>
      <c r="BN42" s="63">
        <f t="shared" si="55"/>
        <v>0</v>
      </c>
      <c r="BO42" s="63">
        <f t="shared" si="55"/>
        <v>0</v>
      </c>
      <c r="BP42" s="63">
        <f t="shared" si="55"/>
        <v>0</v>
      </c>
      <c r="BQ42" s="65">
        <f>SUM(BH42:BP42)</f>
        <v>0</v>
      </c>
      <c r="BS42" s="68">
        <f>+BQ42-E42</f>
        <v>0</v>
      </c>
      <c r="BV42" s="93"/>
      <c r="BW42" s="93"/>
      <c r="BX42" s="93"/>
      <c r="BY42" s="93"/>
      <c r="BZ42" s="93"/>
      <c r="CA42" s="93"/>
      <c r="CB42" s="93"/>
      <c r="CC42" s="93"/>
      <c r="CD42" s="93"/>
      <c r="CE42" s="94"/>
      <c r="CF42" s="95"/>
      <c r="CG42" s="96"/>
      <c r="CJ42" s="63"/>
      <c r="CK42" s="63"/>
      <c r="CL42" s="63"/>
      <c r="CM42" s="63"/>
      <c r="CN42" s="63"/>
      <c r="CO42" s="63"/>
      <c r="CP42" s="63"/>
      <c r="CQ42" s="63"/>
      <c r="CR42" s="63"/>
      <c r="CS42" s="65"/>
      <c r="CU42" s="68"/>
      <c r="CW42" s="63"/>
      <c r="CX42" s="63"/>
      <c r="CY42" s="63"/>
      <c r="CZ42" s="63"/>
      <c r="DA42" s="63"/>
      <c r="DB42" s="63"/>
      <c r="DC42" s="63"/>
      <c r="DD42" s="63"/>
      <c r="DE42" s="63"/>
      <c r="DF42" s="63"/>
      <c r="DH42" s="68"/>
      <c r="DJ42" s="63"/>
      <c r="DK42" s="63"/>
      <c r="DL42" s="63"/>
      <c r="DM42" s="63"/>
      <c r="DN42" s="63"/>
      <c r="DO42" s="63"/>
      <c r="DP42" s="63"/>
      <c r="DQ42" s="63"/>
      <c r="DR42" s="63"/>
      <c r="DS42" s="65"/>
      <c r="DU42" s="68"/>
      <c r="DW42" s="63"/>
      <c r="DX42" s="63"/>
      <c r="DY42" s="63"/>
      <c r="DZ42" s="63"/>
      <c r="EA42" s="63"/>
      <c r="EB42" s="63"/>
      <c r="EC42" s="63"/>
      <c r="ED42" s="63"/>
      <c r="EE42" s="63"/>
      <c r="EF42" s="63"/>
      <c r="EH42" s="68"/>
      <c r="EK42" s="93"/>
      <c r="EL42" s="93"/>
      <c r="EM42" s="93"/>
      <c r="EN42" s="93"/>
      <c r="EO42" s="93"/>
      <c r="EP42" s="93"/>
      <c r="EQ42" s="93"/>
      <c r="ER42" s="93"/>
      <c r="ES42" s="93"/>
      <c r="ET42" s="94"/>
      <c r="EU42" s="95"/>
      <c r="EV42" s="96"/>
    </row>
    <row r="43" spans="1:152" s="19" customFormat="1" ht="30" x14ac:dyDescent="0.25">
      <c r="A43" s="18" t="s">
        <v>103</v>
      </c>
      <c r="B43" s="21" t="s">
        <v>40</v>
      </c>
      <c r="C43" s="21" t="s">
        <v>296</v>
      </c>
      <c r="D43" s="22" t="s">
        <v>162</v>
      </c>
      <c r="E43" s="22"/>
      <c r="F43" s="10"/>
      <c r="G43" s="10">
        <v>350000</v>
      </c>
      <c r="H43" s="10"/>
      <c r="I43" s="10">
        <f t="shared" si="33"/>
        <v>350000</v>
      </c>
      <c r="J43" s="25"/>
      <c r="L43" s="44">
        <v>42235</v>
      </c>
      <c r="M43" s="45" t="s">
        <v>75</v>
      </c>
      <c r="N43" s="45" t="s">
        <v>42</v>
      </c>
      <c r="O43" s="45" t="s">
        <v>42</v>
      </c>
      <c r="P43" s="45"/>
      <c r="R43" s="69" t="s">
        <v>282</v>
      </c>
      <c r="S43" s="51"/>
      <c r="U43" s="63">
        <f t="shared" si="52"/>
        <v>0</v>
      </c>
      <c r="V43" s="63">
        <f t="shared" si="52"/>
        <v>0</v>
      </c>
      <c r="W43" s="63">
        <f t="shared" si="52"/>
        <v>0</v>
      </c>
      <c r="X43" s="63">
        <f t="shared" si="52"/>
        <v>0</v>
      </c>
      <c r="Y43" s="63">
        <f t="shared" si="52"/>
        <v>0</v>
      </c>
      <c r="Z43" s="63">
        <f t="shared" si="52"/>
        <v>0</v>
      </c>
      <c r="AA43" s="63">
        <f t="shared" si="52"/>
        <v>0</v>
      </c>
      <c r="AB43" s="63">
        <f t="shared" si="52"/>
        <v>0</v>
      </c>
      <c r="AC43" s="63">
        <f t="shared" si="52"/>
        <v>0</v>
      </c>
      <c r="AD43" s="65">
        <f t="shared" si="2"/>
        <v>0</v>
      </c>
      <c r="AF43" s="68">
        <f t="shared" si="0"/>
        <v>-350000</v>
      </c>
      <c r="AH43" s="63">
        <f t="shared" si="53"/>
        <v>0</v>
      </c>
      <c r="AI43" s="63">
        <f t="shared" si="53"/>
        <v>0</v>
      </c>
      <c r="AJ43" s="63">
        <f t="shared" si="53"/>
        <v>0</v>
      </c>
      <c r="AK43" s="63">
        <f t="shared" si="53"/>
        <v>0</v>
      </c>
      <c r="AL43" s="63">
        <f t="shared" si="53"/>
        <v>0</v>
      </c>
      <c r="AM43" s="63">
        <f t="shared" si="53"/>
        <v>0</v>
      </c>
      <c r="AN43" s="63">
        <f t="shared" si="53"/>
        <v>0</v>
      </c>
      <c r="AO43" s="63">
        <f t="shared" si="53"/>
        <v>0</v>
      </c>
      <c r="AP43" s="63">
        <f t="shared" si="53"/>
        <v>0</v>
      </c>
      <c r="AQ43" s="65">
        <f t="shared" si="4"/>
        <v>0</v>
      </c>
      <c r="AS43" s="68">
        <f t="shared" si="5"/>
        <v>0</v>
      </c>
      <c r="AU43" s="63">
        <f t="shared" si="54"/>
        <v>0</v>
      </c>
      <c r="AV43" s="63">
        <f t="shared" si="54"/>
        <v>0</v>
      </c>
      <c r="AW43" s="63">
        <f t="shared" si="54"/>
        <v>0</v>
      </c>
      <c r="AX43" s="63">
        <f t="shared" si="54"/>
        <v>0</v>
      </c>
      <c r="AY43" s="63">
        <f t="shared" si="54"/>
        <v>0</v>
      </c>
      <c r="AZ43" s="63">
        <f t="shared" si="54"/>
        <v>0</v>
      </c>
      <c r="BA43" s="63">
        <f t="shared" si="54"/>
        <v>0</v>
      </c>
      <c r="BB43" s="63">
        <f t="shared" si="54"/>
        <v>0</v>
      </c>
      <c r="BC43" s="63">
        <f t="shared" si="54"/>
        <v>0</v>
      </c>
      <c r="BD43" s="65">
        <f t="shared" si="7"/>
        <v>0</v>
      </c>
      <c r="BF43" s="68">
        <f t="shared" si="8"/>
        <v>0</v>
      </c>
      <c r="BH43" s="63">
        <f t="shared" si="55"/>
        <v>0</v>
      </c>
      <c r="BI43" s="63">
        <f t="shared" si="55"/>
        <v>0</v>
      </c>
      <c r="BJ43" s="63">
        <f t="shared" si="55"/>
        <v>0</v>
      </c>
      <c r="BK43" s="63">
        <f t="shared" si="55"/>
        <v>0</v>
      </c>
      <c r="BL43" s="63">
        <f t="shared" si="55"/>
        <v>0</v>
      </c>
      <c r="BM43" s="63">
        <f t="shared" si="55"/>
        <v>0</v>
      </c>
      <c r="BN43" s="63">
        <f t="shared" si="55"/>
        <v>0</v>
      </c>
      <c r="BO43" s="63">
        <f t="shared" si="55"/>
        <v>0</v>
      </c>
      <c r="BP43" s="63">
        <f t="shared" si="55"/>
        <v>0</v>
      </c>
      <c r="BQ43" s="65">
        <f t="shared" si="10"/>
        <v>0</v>
      </c>
      <c r="BS43" s="68">
        <f t="shared" si="11"/>
        <v>0</v>
      </c>
      <c r="BV43" s="93">
        <f t="shared" si="56"/>
        <v>0</v>
      </c>
      <c r="BW43" s="93">
        <f t="shared" si="56"/>
        <v>0</v>
      </c>
      <c r="BX43" s="93">
        <f t="shared" si="56"/>
        <v>0</v>
      </c>
      <c r="BY43" s="93">
        <f t="shared" si="56"/>
        <v>0</v>
      </c>
      <c r="BZ43" s="93">
        <f t="shared" si="56"/>
        <v>0</v>
      </c>
      <c r="CA43" s="93">
        <f t="shared" si="56"/>
        <v>0</v>
      </c>
      <c r="CB43" s="93">
        <f t="shared" si="56"/>
        <v>0</v>
      </c>
      <c r="CC43" s="93">
        <f t="shared" si="56"/>
        <v>0</v>
      </c>
      <c r="CD43" s="93">
        <f t="shared" si="56"/>
        <v>0</v>
      </c>
      <c r="CE43" s="94">
        <f t="shared" si="13"/>
        <v>0</v>
      </c>
      <c r="CF43" s="95"/>
      <c r="CG43" s="96">
        <f t="shared" si="14"/>
        <v>0</v>
      </c>
      <c r="CJ43" s="63">
        <f t="shared" ref="CJ43:CR57" si="57">IF($C43=CJ$3,$G43,0)</f>
        <v>0</v>
      </c>
      <c r="CK43" s="63">
        <f t="shared" si="57"/>
        <v>0</v>
      </c>
      <c r="CL43" s="63">
        <f t="shared" si="57"/>
        <v>0</v>
      </c>
      <c r="CM43" s="63">
        <f t="shared" si="57"/>
        <v>0</v>
      </c>
      <c r="CN43" s="63">
        <f t="shared" si="57"/>
        <v>0</v>
      </c>
      <c r="CO43" s="63">
        <f t="shared" si="57"/>
        <v>0</v>
      </c>
      <c r="CP43" s="63">
        <f t="shared" si="57"/>
        <v>0</v>
      </c>
      <c r="CQ43" s="63">
        <f t="shared" si="57"/>
        <v>350000</v>
      </c>
      <c r="CR43" s="63">
        <f t="shared" si="57"/>
        <v>0</v>
      </c>
      <c r="CS43" s="65">
        <f t="shared" si="17"/>
        <v>350000</v>
      </c>
      <c r="CU43" s="68">
        <f t="shared" si="18"/>
        <v>350000</v>
      </c>
      <c r="CW43" s="63">
        <f t="shared" ref="CW43:DE57" si="58">IF($C43=CW$3,$F43,0)</f>
        <v>0</v>
      </c>
      <c r="CX43" s="63">
        <f t="shared" si="58"/>
        <v>0</v>
      </c>
      <c r="CY43" s="63">
        <f t="shared" si="58"/>
        <v>0</v>
      </c>
      <c r="CZ43" s="63">
        <f t="shared" si="58"/>
        <v>0</v>
      </c>
      <c r="DA43" s="63">
        <f t="shared" si="58"/>
        <v>0</v>
      </c>
      <c r="DB43" s="63">
        <f t="shared" si="58"/>
        <v>0</v>
      </c>
      <c r="DC43" s="63">
        <f t="shared" si="58"/>
        <v>0</v>
      </c>
      <c r="DD43" s="63">
        <f t="shared" si="58"/>
        <v>0</v>
      </c>
      <c r="DE43" s="63">
        <f t="shared" si="58"/>
        <v>0</v>
      </c>
      <c r="DF43" s="63">
        <f t="shared" si="34"/>
        <v>0</v>
      </c>
      <c r="DH43" s="68">
        <f t="shared" si="21"/>
        <v>0</v>
      </c>
      <c r="DJ43" s="63">
        <f t="shared" ref="DJ43:DR57" si="59">IF($C43=DJ$3,$H43,0)</f>
        <v>0</v>
      </c>
      <c r="DK43" s="63">
        <f t="shared" si="59"/>
        <v>0</v>
      </c>
      <c r="DL43" s="63">
        <f t="shared" si="59"/>
        <v>0</v>
      </c>
      <c r="DM43" s="63">
        <f t="shared" si="59"/>
        <v>0</v>
      </c>
      <c r="DN43" s="63">
        <f t="shared" si="59"/>
        <v>0</v>
      </c>
      <c r="DO43" s="63">
        <f t="shared" si="59"/>
        <v>0</v>
      </c>
      <c r="DP43" s="63">
        <f t="shared" si="59"/>
        <v>0</v>
      </c>
      <c r="DQ43" s="63">
        <f t="shared" si="59"/>
        <v>0</v>
      </c>
      <c r="DR43" s="63">
        <f t="shared" si="59"/>
        <v>0</v>
      </c>
      <c r="DS43" s="65">
        <f t="shared" si="24"/>
        <v>0</v>
      </c>
      <c r="DU43" s="68">
        <f t="shared" si="25"/>
        <v>0</v>
      </c>
      <c r="DW43" s="63">
        <f t="shared" ref="DW43:EE57" si="60">IF($C43=DW$3,$E43,0)</f>
        <v>0</v>
      </c>
      <c r="DX43" s="63">
        <f t="shared" si="60"/>
        <v>0</v>
      </c>
      <c r="DY43" s="63">
        <f t="shared" si="60"/>
        <v>0</v>
      </c>
      <c r="DZ43" s="63">
        <f t="shared" si="60"/>
        <v>0</v>
      </c>
      <c r="EA43" s="63">
        <f t="shared" si="60"/>
        <v>0</v>
      </c>
      <c r="EB43" s="63">
        <f t="shared" si="60"/>
        <v>0</v>
      </c>
      <c r="EC43" s="63">
        <f t="shared" si="60"/>
        <v>0</v>
      </c>
      <c r="ED43" s="63">
        <f t="shared" si="60"/>
        <v>0</v>
      </c>
      <c r="EE43" s="63">
        <f t="shared" si="60"/>
        <v>0</v>
      </c>
      <c r="EF43" s="63">
        <f t="shared" si="35"/>
        <v>0</v>
      </c>
      <c r="EH43" s="68">
        <f t="shared" si="28"/>
        <v>0</v>
      </c>
      <c r="EK43" s="93">
        <f t="shared" ref="EK43:ES57" si="61">IF($C43=EK$3,$J43,0)</f>
        <v>0</v>
      </c>
      <c r="EL43" s="93">
        <f t="shared" si="61"/>
        <v>0</v>
      </c>
      <c r="EM43" s="93">
        <f t="shared" si="61"/>
        <v>0</v>
      </c>
      <c r="EN43" s="93">
        <f t="shared" si="61"/>
        <v>0</v>
      </c>
      <c r="EO43" s="93">
        <f t="shared" si="61"/>
        <v>0</v>
      </c>
      <c r="EP43" s="93">
        <f t="shared" si="61"/>
        <v>0</v>
      </c>
      <c r="EQ43" s="93">
        <f t="shared" si="61"/>
        <v>0</v>
      </c>
      <c r="ER43" s="93">
        <f t="shared" si="61"/>
        <v>0</v>
      </c>
      <c r="ES43" s="93">
        <f t="shared" si="61"/>
        <v>0</v>
      </c>
      <c r="ET43" s="94">
        <f t="shared" si="31"/>
        <v>0</v>
      </c>
      <c r="EU43" s="95"/>
      <c r="EV43" s="96">
        <f t="shared" si="32"/>
        <v>0</v>
      </c>
    </row>
    <row r="44" spans="1:152" s="19" customFormat="1" ht="45" x14ac:dyDescent="0.25">
      <c r="A44" s="18" t="s">
        <v>381</v>
      </c>
      <c r="B44" s="21" t="s">
        <v>40</v>
      </c>
      <c r="C44" s="21" t="s">
        <v>296</v>
      </c>
      <c r="D44" s="22" t="s">
        <v>420</v>
      </c>
      <c r="E44" s="22"/>
      <c r="F44" s="10">
        <v>350000</v>
      </c>
      <c r="G44" s="10"/>
      <c r="H44" s="10"/>
      <c r="I44" s="10">
        <f>SUM(E44:H44)</f>
        <v>350000</v>
      </c>
      <c r="J44" s="25"/>
      <c r="L44" s="44">
        <v>42235</v>
      </c>
      <c r="M44" s="45" t="s">
        <v>75</v>
      </c>
      <c r="N44" s="45" t="s">
        <v>42</v>
      </c>
      <c r="O44" s="45" t="s">
        <v>42</v>
      </c>
      <c r="P44" s="45"/>
      <c r="R44" s="69" t="s">
        <v>281</v>
      </c>
      <c r="S44" s="51"/>
      <c r="U44" s="63">
        <f t="shared" si="52"/>
        <v>0</v>
      </c>
      <c r="V44" s="63">
        <f t="shared" si="52"/>
        <v>0</v>
      </c>
      <c r="W44" s="63">
        <f t="shared" si="52"/>
        <v>0</v>
      </c>
      <c r="X44" s="63">
        <f t="shared" si="52"/>
        <v>0</v>
      </c>
      <c r="Y44" s="63">
        <f t="shared" si="52"/>
        <v>0</v>
      </c>
      <c r="Z44" s="63">
        <f t="shared" si="52"/>
        <v>0</v>
      </c>
      <c r="AA44" s="63">
        <f t="shared" si="52"/>
        <v>0</v>
      </c>
      <c r="AB44" s="63">
        <f t="shared" si="52"/>
        <v>0</v>
      </c>
      <c r="AC44" s="63">
        <f t="shared" si="52"/>
        <v>0</v>
      </c>
      <c r="AD44" s="65">
        <f>SUM(U44:AC44)</f>
        <v>0</v>
      </c>
      <c r="AF44" s="68">
        <f>+AD44-G44</f>
        <v>0</v>
      </c>
      <c r="AH44" s="63">
        <f t="shared" si="53"/>
        <v>0</v>
      </c>
      <c r="AI44" s="63">
        <f t="shared" si="53"/>
        <v>0</v>
      </c>
      <c r="AJ44" s="63">
        <f t="shared" si="53"/>
        <v>0</v>
      </c>
      <c r="AK44" s="63">
        <f t="shared" si="53"/>
        <v>0</v>
      </c>
      <c r="AL44" s="63">
        <f t="shared" si="53"/>
        <v>0</v>
      </c>
      <c r="AM44" s="63">
        <f t="shared" si="53"/>
        <v>0</v>
      </c>
      <c r="AN44" s="63">
        <f t="shared" si="53"/>
        <v>0</v>
      </c>
      <c r="AO44" s="63">
        <f t="shared" si="53"/>
        <v>350000</v>
      </c>
      <c r="AP44" s="63">
        <f t="shared" si="53"/>
        <v>0</v>
      </c>
      <c r="AQ44" s="65">
        <f>SUM(AH44:AP44)</f>
        <v>350000</v>
      </c>
      <c r="AS44" s="68">
        <f>+AQ44-F44</f>
        <v>0</v>
      </c>
      <c r="AU44" s="63">
        <f t="shared" si="54"/>
        <v>0</v>
      </c>
      <c r="AV44" s="63">
        <f t="shared" si="54"/>
        <v>0</v>
      </c>
      <c r="AW44" s="63">
        <f t="shared" si="54"/>
        <v>0</v>
      </c>
      <c r="AX44" s="63">
        <f t="shared" si="54"/>
        <v>0</v>
      </c>
      <c r="AY44" s="63">
        <f t="shared" si="54"/>
        <v>0</v>
      </c>
      <c r="AZ44" s="63">
        <f t="shared" si="54"/>
        <v>0</v>
      </c>
      <c r="BA44" s="63">
        <f t="shared" si="54"/>
        <v>0</v>
      </c>
      <c r="BB44" s="63">
        <f t="shared" si="54"/>
        <v>0</v>
      </c>
      <c r="BC44" s="63">
        <f t="shared" si="54"/>
        <v>0</v>
      </c>
      <c r="BD44" s="65">
        <f>SUM(AU44:BC44)</f>
        <v>0</v>
      </c>
      <c r="BF44" s="68">
        <f>+BD44-H44</f>
        <v>0</v>
      </c>
      <c r="BH44" s="63">
        <f t="shared" si="55"/>
        <v>0</v>
      </c>
      <c r="BI44" s="63">
        <f t="shared" si="55"/>
        <v>0</v>
      </c>
      <c r="BJ44" s="63">
        <f t="shared" si="55"/>
        <v>0</v>
      </c>
      <c r="BK44" s="63">
        <f t="shared" si="55"/>
        <v>0</v>
      </c>
      <c r="BL44" s="63">
        <f t="shared" si="55"/>
        <v>0</v>
      </c>
      <c r="BM44" s="63">
        <f t="shared" si="55"/>
        <v>0</v>
      </c>
      <c r="BN44" s="63">
        <f t="shared" si="55"/>
        <v>0</v>
      </c>
      <c r="BO44" s="63">
        <f t="shared" si="55"/>
        <v>0</v>
      </c>
      <c r="BP44" s="63">
        <f t="shared" si="55"/>
        <v>0</v>
      </c>
      <c r="BQ44" s="65">
        <f>SUM(BH44:BP44)</f>
        <v>0</v>
      </c>
      <c r="BS44" s="68">
        <f>+BQ44-E44</f>
        <v>0</v>
      </c>
      <c r="BV44" s="93"/>
      <c r="BW44" s="93"/>
      <c r="BX44" s="93"/>
      <c r="BY44" s="93"/>
      <c r="BZ44" s="93"/>
      <c r="CA44" s="93"/>
      <c r="CB44" s="93"/>
      <c r="CC44" s="93"/>
      <c r="CD44" s="93"/>
      <c r="CE44" s="94"/>
      <c r="CF44" s="95"/>
      <c r="CG44" s="96"/>
      <c r="CJ44" s="63"/>
      <c r="CK44" s="63"/>
      <c r="CL44" s="63"/>
      <c r="CM44" s="63"/>
      <c r="CN44" s="63"/>
      <c r="CO44" s="63"/>
      <c r="CP44" s="63"/>
      <c r="CQ44" s="63"/>
      <c r="CR44" s="63"/>
      <c r="CS44" s="65"/>
      <c r="CU44" s="68"/>
      <c r="CW44" s="63"/>
      <c r="CX44" s="63"/>
      <c r="CY44" s="63"/>
      <c r="CZ44" s="63"/>
      <c r="DA44" s="63"/>
      <c r="DB44" s="63"/>
      <c r="DC44" s="63"/>
      <c r="DD44" s="63"/>
      <c r="DE44" s="63"/>
      <c r="DF44" s="63"/>
      <c r="DH44" s="68"/>
      <c r="DJ44" s="63"/>
      <c r="DK44" s="63"/>
      <c r="DL44" s="63"/>
      <c r="DM44" s="63"/>
      <c r="DN44" s="63"/>
      <c r="DO44" s="63"/>
      <c r="DP44" s="63"/>
      <c r="DQ44" s="63"/>
      <c r="DR44" s="63"/>
      <c r="DS44" s="65"/>
      <c r="DU44" s="68"/>
      <c r="DW44" s="63"/>
      <c r="DX44" s="63"/>
      <c r="DY44" s="63"/>
      <c r="DZ44" s="63"/>
      <c r="EA44" s="63"/>
      <c r="EB44" s="63"/>
      <c r="EC44" s="63"/>
      <c r="ED44" s="63"/>
      <c r="EE44" s="63"/>
      <c r="EF44" s="63"/>
      <c r="EH44" s="68"/>
      <c r="EK44" s="93"/>
      <c r="EL44" s="93"/>
      <c r="EM44" s="93"/>
      <c r="EN44" s="93"/>
      <c r="EO44" s="93"/>
      <c r="EP44" s="93"/>
      <c r="EQ44" s="93"/>
      <c r="ER44" s="93"/>
      <c r="ES44" s="93"/>
      <c r="ET44" s="94"/>
      <c r="EU44" s="95"/>
      <c r="EV44" s="96"/>
    </row>
    <row r="45" spans="1:152" s="19" customFormat="1" ht="15" x14ac:dyDescent="0.25">
      <c r="A45" s="18" t="s">
        <v>221</v>
      </c>
      <c r="B45" s="21" t="s">
        <v>75</v>
      </c>
      <c r="C45" s="21" t="s">
        <v>299</v>
      </c>
      <c r="D45" s="22" t="s">
        <v>131</v>
      </c>
      <c r="E45" s="22"/>
      <c r="F45" s="10"/>
      <c r="G45" s="10">
        <v>280847</v>
      </c>
      <c r="H45" s="10"/>
      <c r="I45" s="10">
        <f t="shared" si="33"/>
        <v>280847</v>
      </c>
      <c r="J45" s="25">
        <v>4</v>
      </c>
      <c r="L45" s="44">
        <v>42236</v>
      </c>
      <c r="M45" s="45" t="s">
        <v>130</v>
      </c>
      <c r="N45" s="45" t="s">
        <v>42</v>
      </c>
      <c r="O45" s="45" t="s">
        <v>42</v>
      </c>
      <c r="P45" s="45"/>
      <c r="R45" s="69" t="s">
        <v>281</v>
      </c>
      <c r="S45" s="51"/>
      <c r="U45" s="63">
        <f t="shared" ref="U45:AC54" si="62">IF($C45=U$3,(IF($R45="On",$G45,0)),0)</f>
        <v>0</v>
      </c>
      <c r="V45" s="63">
        <f t="shared" si="62"/>
        <v>280847</v>
      </c>
      <c r="W45" s="63">
        <f t="shared" si="62"/>
        <v>0</v>
      </c>
      <c r="X45" s="63">
        <f t="shared" si="62"/>
        <v>0</v>
      </c>
      <c r="Y45" s="63">
        <f t="shared" si="62"/>
        <v>0</v>
      </c>
      <c r="Z45" s="63">
        <f t="shared" si="62"/>
        <v>0</v>
      </c>
      <c r="AA45" s="63">
        <f t="shared" si="62"/>
        <v>0</v>
      </c>
      <c r="AB45" s="63">
        <f t="shared" si="62"/>
        <v>0</v>
      </c>
      <c r="AC45" s="63">
        <f t="shared" si="62"/>
        <v>0</v>
      </c>
      <c r="AD45" s="65">
        <f t="shared" si="2"/>
        <v>280847</v>
      </c>
      <c r="AF45" s="68">
        <f t="shared" si="0"/>
        <v>0</v>
      </c>
      <c r="AH45" s="63">
        <f t="shared" ref="AH45:AP54" si="63">IF($C45=AH$3,(IF($R45="On",$F45,0)),0)</f>
        <v>0</v>
      </c>
      <c r="AI45" s="63">
        <f t="shared" si="63"/>
        <v>0</v>
      </c>
      <c r="AJ45" s="63">
        <f t="shared" si="63"/>
        <v>0</v>
      </c>
      <c r="AK45" s="63">
        <f t="shared" si="63"/>
        <v>0</v>
      </c>
      <c r="AL45" s="63">
        <f t="shared" si="63"/>
        <v>0</v>
      </c>
      <c r="AM45" s="63">
        <f t="shared" si="63"/>
        <v>0</v>
      </c>
      <c r="AN45" s="63">
        <f t="shared" si="63"/>
        <v>0</v>
      </c>
      <c r="AO45" s="63">
        <f t="shared" si="63"/>
        <v>0</v>
      </c>
      <c r="AP45" s="63">
        <f t="shared" si="63"/>
        <v>0</v>
      </c>
      <c r="AQ45" s="65">
        <f t="shared" si="4"/>
        <v>0</v>
      </c>
      <c r="AS45" s="68">
        <f t="shared" si="5"/>
        <v>0</v>
      </c>
      <c r="AU45" s="63">
        <f t="shared" ref="AU45:BC54" si="64">IF($C45=AU$3,(IF($R45="On",$H45,0)),0)</f>
        <v>0</v>
      </c>
      <c r="AV45" s="63">
        <f t="shared" si="64"/>
        <v>0</v>
      </c>
      <c r="AW45" s="63">
        <f t="shared" si="64"/>
        <v>0</v>
      </c>
      <c r="AX45" s="63">
        <f t="shared" si="64"/>
        <v>0</v>
      </c>
      <c r="AY45" s="63">
        <f t="shared" si="64"/>
        <v>0</v>
      </c>
      <c r="AZ45" s="63">
        <f t="shared" si="64"/>
        <v>0</v>
      </c>
      <c r="BA45" s="63">
        <f t="shared" si="64"/>
        <v>0</v>
      </c>
      <c r="BB45" s="63">
        <f t="shared" si="64"/>
        <v>0</v>
      </c>
      <c r="BC45" s="63">
        <f t="shared" si="64"/>
        <v>0</v>
      </c>
      <c r="BD45" s="65">
        <f t="shared" si="7"/>
        <v>0</v>
      </c>
      <c r="BF45" s="68">
        <f t="shared" si="8"/>
        <v>0</v>
      </c>
      <c r="BH45" s="63">
        <f t="shared" ref="BH45:BP54" si="65">IF($C45=BH$3,(IF($R45="On",$E45,0)),0)</f>
        <v>0</v>
      </c>
      <c r="BI45" s="63">
        <f t="shared" si="65"/>
        <v>0</v>
      </c>
      <c r="BJ45" s="63">
        <f t="shared" si="65"/>
        <v>0</v>
      </c>
      <c r="BK45" s="63">
        <f t="shared" si="65"/>
        <v>0</v>
      </c>
      <c r="BL45" s="63">
        <f t="shared" si="65"/>
        <v>0</v>
      </c>
      <c r="BM45" s="63">
        <f t="shared" si="65"/>
        <v>0</v>
      </c>
      <c r="BN45" s="63">
        <f t="shared" si="65"/>
        <v>0</v>
      </c>
      <c r="BO45" s="63">
        <f t="shared" si="65"/>
        <v>0</v>
      </c>
      <c r="BP45" s="63">
        <f t="shared" si="65"/>
        <v>0</v>
      </c>
      <c r="BQ45" s="65">
        <f t="shared" si="10"/>
        <v>0</v>
      </c>
      <c r="BS45" s="68">
        <f t="shared" si="11"/>
        <v>0</v>
      </c>
      <c r="BV45" s="93">
        <f t="shared" si="56"/>
        <v>0</v>
      </c>
      <c r="BW45" s="93">
        <f t="shared" si="56"/>
        <v>4</v>
      </c>
      <c r="BX45" s="93">
        <f t="shared" si="56"/>
        <v>0</v>
      </c>
      <c r="BY45" s="93">
        <f t="shared" si="56"/>
        <v>0</v>
      </c>
      <c r="BZ45" s="93">
        <f t="shared" si="56"/>
        <v>0</v>
      </c>
      <c r="CA45" s="93">
        <f t="shared" si="56"/>
        <v>0</v>
      </c>
      <c r="CB45" s="93">
        <f t="shared" si="56"/>
        <v>0</v>
      </c>
      <c r="CC45" s="93">
        <f t="shared" si="56"/>
        <v>0</v>
      </c>
      <c r="CD45" s="93">
        <f t="shared" si="56"/>
        <v>0</v>
      </c>
      <c r="CE45" s="94">
        <f t="shared" si="13"/>
        <v>4</v>
      </c>
      <c r="CF45" s="95"/>
      <c r="CG45" s="96">
        <f t="shared" si="14"/>
        <v>4</v>
      </c>
      <c r="CJ45" s="63">
        <f t="shared" si="57"/>
        <v>0</v>
      </c>
      <c r="CK45" s="63">
        <f t="shared" si="57"/>
        <v>280847</v>
      </c>
      <c r="CL45" s="63">
        <f t="shared" si="57"/>
        <v>0</v>
      </c>
      <c r="CM45" s="63">
        <f t="shared" si="57"/>
        <v>0</v>
      </c>
      <c r="CN45" s="63">
        <f t="shared" si="57"/>
        <v>0</v>
      </c>
      <c r="CO45" s="63">
        <f t="shared" si="57"/>
        <v>0</v>
      </c>
      <c r="CP45" s="63">
        <f t="shared" si="57"/>
        <v>0</v>
      </c>
      <c r="CQ45" s="63">
        <f t="shared" si="57"/>
        <v>0</v>
      </c>
      <c r="CR45" s="63">
        <f t="shared" si="57"/>
        <v>0</v>
      </c>
      <c r="CS45" s="65">
        <f t="shared" si="17"/>
        <v>280847</v>
      </c>
      <c r="CU45" s="68">
        <f t="shared" si="18"/>
        <v>280847</v>
      </c>
      <c r="CW45" s="63">
        <f t="shared" si="58"/>
        <v>0</v>
      </c>
      <c r="CX45" s="63">
        <f t="shared" si="58"/>
        <v>0</v>
      </c>
      <c r="CY45" s="63">
        <f t="shared" si="58"/>
        <v>0</v>
      </c>
      <c r="CZ45" s="63">
        <f t="shared" si="58"/>
        <v>0</v>
      </c>
      <c r="DA45" s="63">
        <f t="shared" si="58"/>
        <v>0</v>
      </c>
      <c r="DB45" s="63">
        <f t="shared" si="58"/>
        <v>0</v>
      </c>
      <c r="DC45" s="63">
        <f t="shared" si="58"/>
        <v>0</v>
      </c>
      <c r="DD45" s="63">
        <f t="shared" si="58"/>
        <v>0</v>
      </c>
      <c r="DE45" s="63">
        <f t="shared" si="58"/>
        <v>0</v>
      </c>
      <c r="DF45" s="63">
        <f t="shared" si="34"/>
        <v>0</v>
      </c>
      <c r="DH45" s="68">
        <f t="shared" si="21"/>
        <v>0</v>
      </c>
      <c r="DJ45" s="63">
        <f t="shared" si="59"/>
        <v>0</v>
      </c>
      <c r="DK45" s="63">
        <f t="shared" si="59"/>
        <v>0</v>
      </c>
      <c r="DL45" s="63">
        <f t="shared" si="59"/>
        <v>0</v>
      </c>
      <c r="DM45" s="63">
        <f t="shared" si="59"/>
        <v>0</v>
      </c>
      <c r="DN45" s="63">
        <f t="shared" si="59"/>
        <v>0</v>
      </c>
      <c r="DO45" s="63">
        <f t="shared" si="59"/>
        <v>0</v>
      </c>
      <c r="DP45" s="63">
        <f t="shared" si="59"/>
        <v>0</v>
      </c>
      <c r="DQ45" s="63">
        <f t="shared" si="59"/>
        <v>0</v>
      </c>
      <c r="DR45" s="63">
        <f t="shared" si="59"/>
        <v>0</v>
      </c>
      <c r="DS45" s="65">
        <f t="shared" si="24"/>
        <v>0</v>
      </c>
      <c r="DU45" s="68">
        <f t="shared" si="25"/>
        <v>-4</v>
      </c>
      <c r="DW45" s="63">
        <f t="shared" si="60"/>
        <v>0</v>
      </c>
      <c r="DX45" s="63">
        <f t="shared" si="60"/>
        <v>0</v>
      </c>
      <c r="DY45" s="63">
        <f t="shared" si="60"/>
        <v>0</v>
      </c>
      <c r="DZ45" s="63">
        <f t="shared" si="60"/>
        <v>0</v>
      </c>
      <c r="EA45" s="63">
        <f t="shared" si="60"/>
        <v>0</v>
      </c>
      <c r="EB45" s="63">
        <f t="shared" si="60"/>
        <v>0</v>
      </c>
      <c r="EC45" s="63">
        <f t="shared" si="60"/>
        <v>0</v>
      </c>
      <c r="ED45" s="63">
        <f t="shared" si="60"/>
        <v>0</v>
      </c>
      <c r="EE45" s="63">
        <f t="shared" si="60"/>
        <v>0</v>
      </c>
      <c r="EF45" s="63">
        <f t="shared" si="35"/>
        <v>0</v>
      </c>
      <c r="EH45" s="68">
        <f t="shared" si="28"/>
        <v>0</v>
      </c>
      <c r="EK45" s="93">
        <f t="shared" si="61"/>
        <v>0</v>
      </c>
      <c r="EL45" s="93">
        <f t="shared" si="61"/>
        <v>4</v>
      </c>
      <c r="EM45" s="93">
        <f t="shared" si="61"/>
        <v>0</v>
      </c>
      <c r="EN45" s="93">
        <f t="shared" si="61"/>
        <v>0</v>
      </c>
      <c r="EO45" s="93">
        <f t="shared" si="61"/>
        <v>0</v>
      </c>
      <c r="EP45" s="93">
        <f t="shared" si="61"/>
        <v>0</v>
      </c>
      <c r="EQ45" s="93">
        <f t="shared" si="61"/>
        <v>0</v>
      </c>
      <c r="ER45" s="93">
        <f t="shared" si="61"/>
        <v>0</v>
      </c>
      <c r="ES45" s="93">
        <f t="shared" si="61"/>
        <v>0</v>
      </c>
      <c r="ET45" s="94">
        <f t="shared" si="31"/>
        <v>4</v>
      </c>
      <c r="EU45" s="95"/>
      <c r="EV45" s="96">
        <f t="shared" si="32"/>
        <v>4</v>
      </c>
    </row>
    <row r="46" spans="1:152" s="19" customFormat="1" ht="45" x14ac:dyDescent="0.25">
      <c r="A46" s="18" t="s">
        <v>104</v>
      </c>
      <c r="B46" s="21" t="s">
        <v>75</v>
      </c>
      <c r="C46" s="21" t="s">
        <v>297</v>
      </c>
      <c r="D46" s="22" t="s">
        <v>304</v>
      </c>
      <c r="E46" s="22"/>
      <c r="F46" s="10"/>
      <c r="G46" s="10">
        <v>35000</v>
      </c>
      <c r="H46" s="10"/>
      <c r="I46" s="10">
        <f t="shared" si="33"/>
        <v>35000</v>
      </c>
      <c r="J46" s="25"/>
      <c r="L46" s="44">
        <v>42242</v>
      </c>
      <c r="M46" s="45" t="s">
        <v>125</v>
      </c>
      <c r="N46" s="45" t="s">
        <v>130</v>
      </c>
      <c r="O46" s="45" t="s">
        <v>42</v>
      </c>
      <c r="P46" s="45"/>
      <c r="R46" s="69" t="s">
        <v>281</v>
      </c>
      <c r="S46" s="51"/>
      <c r="U46" s="63">
        <f t="shared" si="62"/>
        <v>0</v>
      </c>
      <c r="V46" s="63">
        <f t="shared" si="62"/>
        <v>0</v>
      </c>
      <c r="W46" s="63">
        <f t="shared" si="62"/>
        <v>0</v>
      </c>
      <c r="X46" s="63">
        <f t="shared" si="62"/>
        <v>0</v>
      </c>
      <c r="Y46" s="63">
        <f t="shared" si="62"/>
        <v>0</v>
      </c>
      <c r="Z46" s="63">
        <f t="shared" si="62"/>
        <v>0</v>
      </c>
      <c r="AA46" s="63">
        <f t="shared" si="62"/>
        <v>0</v>
      </c>
      <c r="AB46" s="63">
        <f t="shared" si="62"/>
        <v>0</v>
      </c>
      <c r="AC46" s="63">
        <f t="shared" si="62"/>
        <v>35000</v>
      </c>
      <c r="AD46" s="65">
        <f t="shared" si="2"/>
        <v>35000</v>
      </c>
      <c r="AF46" s="68">
        <f t="shared" si="0"/>
        <v>0</v>
      </c>
      <c r="AH46" s="63">
        <f t="shared" si="63"/>
        <v>0</v>
      </c>
      <c r="AI46" s="63">
        <f t="shared" si="63"/>
        <v>0</v>
      </c>
      <c r="AJ46" s="63">
        <f t="shared" si="63"/>
        <v>0</v>
      </c>
      <c r="AK46" s="63">
        <f t="shared" si="63"/>
        <v>0</v>
      </c>
      <c r="AL46" s="63">
        <f t="shared" si="63"/>
        <v>0</v>
      </c>
      <c r="AM46" s="63">
        <f t="shared" si="63"/>
        <v>0</v>
      </c>
      <c r="AN46" s="63">
        <f t="shared" si="63"/>
        <v>0</v>
      </c>
      <c r="AO46" s="63">
        <f t="shared" si="63"/>
        <v>0</v>
      </c>
      <c r="AP46" s="63">
        <f t="shared" si="63"/>
        <v>0</v>
      </c>
      <c r="AQ46" s="65">
        <f t="shared" si="4"/>
        <v>0</v>
      </c>
      <c r="AS46" s="68">
        <f t="shared" si="5"/>
        <v>0</v>
      </c>
      <c r="AU46" s="63">
        <f t="shared" si="64"/>
        <v>0</v>
      </c>
      <c r="AV46" s="63">
        <f t="shared" si="64"/>
        <v>0</v>
      </c>
      <c r="AW46" s="63">
        <f t="shared" si="64"/>
        <v>0</v>
      </c>
      <c r="AX46" s="63">
        <f t="shared" si="64"/>
        <v>0</v>
      </c>
      <c r="AY46" s="63">
        <f t="shared" si="64"/>
        <v>0</v>
      </c>
      <c r="AZ46" s="63">
        <f t="shared" si="64"/>
        <v>0</v>
      </c>
      <c r="BA46" s="63">
        <f t="shared" si="64"/>
        <v>0</v>
      </c>
      <c r="BB46" s="63">
        <f t="shared" si="64"/>
        <v>0</v>
      </c>
      <c r="BC46" s="63">
        <f t="shared" si="64"/>
        <v>0</v>
      </c>
      <c r="BD46" s="65">
        <f t="shared" si="7"/>
        <v>0</v>
      </c>
      <c r="BF46" s="68">
        <f t="shared" si="8"/>
        <v>0</v>
      </c>
      <c r="BH46" s="63">
        <f t="shared" si="65"/>
        <v>0</v>
      </c>
      <c r="BI46" s="63">
        <f t="shared" si="65"/>
        <v>0</v>
      </c>
      <c r="BJ46" s="63">
        <f t="shared" si="65"/>
        <v>0</v>
      </c>
      <c r="BK46" s="63">
        <f t="shared" si="65"/>
        <v>0</v>
      </c>
      <c r="BL46" s="63">
        <f t="shared" si="65"/>
        <v>0</v>
      </c>
      <c r="BM46" s="63">
        <f t="shared" si="65"/>
        <v>0</v>
      </c>
      <c r="BN46" s="63">
        <f t="shared" si="65"/>
        <v>0</v>
      </c>
      <c r="BO46" s="63">
        <f t="shared" si="65"/>
        <v>0</v>
      </c>
      <c r="BP46" s="63">
        <f t="shared" si="65"/>
        <v>0</v>
      </c>
      <c r="BQ46" s="65">
        <f t="shared" si="10"/>
        <v>0</v>
      </c>
      <c r="BS46" s="68">
        <f t="shared" si="11"/>
        <v>0</v>
      </c>
      <c r="BV46" s="93">
        <f t="shared" si="56"/>
        <v>0</v>
      </c>
      <c r="BW46" s="93">
        <f t="shared" si="56"/>
        <v>0</v>
      </c>
      <c r="BX46" s="93">
        <f t="shared" si="56"/>
        <v>0</v>
      </c>
      <c r="BY46" s="93">
        <f t="shared" si="56"/>
        <v>0</v>
      </c>
      <c r="BZ46" s="93">
        <f t="shared" si="56"/>
        <v>0</v>
      </c>
      <c r="CA46" s="93">
        <f t="shared" si="56"/>
        <v>0</v>
      </c>
      <c r="CB46" s="93">
        <f t="shared" si="56"/>
        <v>0</v>
      </c>
      <c r="CC46" s="93">
        <f t="shared" si="56"/>
        <v>0</v>
      </c>
      <c r="CD46" s="93">
        <f t="shared" si="56"/>
        <v>0</v>
      </c>
      <c r="CE46" s="94">
        <f t="shared" si="13"/>
        <v>0</v>
      </c>
      <c r="CF46" s="95"/>
      <c r="CG46" s="96">
        <f t="shared" si="14"/>
        <v>0</v>
      </c>
      <c r="CJ46" s="63">
        <f t="shared" si="57"/>
        <v>0</v>
      </c>
      <c r="CK46" s="63">
        <f t="shared" si="57"/>
        <v>0</v>
      </c>
      <c r="CL46" s="63">
        <f t="shared" si="57"/>
        <v>0</v>
      </c>
      <c r="CM46" s="63">
        <f t="shared" si="57"/>
        <v>0</v>
      </c>
      <c r="CN46" s="63">
        <f t="shared" si="57"/>
        <v>0</v>
      </c>
      <c r="CO46" s="63">
        <f t="shared" si="57"/>
        <v>0</v>
      </c>
      <c r="CP46" s="63">
        <f t="shared" si="57"/>
        <v>0</v>
      </c>
      <c r="CQ46" s="63">
        <f t="shared" si="57"/>
        <v>0</v>
      </c>
      <c r="CR46" s="63">
        <f t="shared" si="57"/>
        <v>35000</v>
      </c>
      <c r="CS46" s="65">
        <f t="shared" si="17"/>
        <v>35000</v>
      </c>
      <c r="CU46" s="68">
        <f t="shared" si="18"/>
        <v>35000</v>
      </c>
      <c r="CW46" s="63">
        <f t="shared" si="58"/>
        <v>0</v>
      </c>
      <c r="CX46" s="63">
        <f t="shared" si="58"/>
        <v>0</v>
      </c>
      <c r="CY46" s="63">
        <f t="shared" si="58"/>
        <v>0</v>
      </c>
      <c r="CZ46" s="63">
        <f t="shared" si="58"/>
        <v>0</v>
      </c>
      <c r="DA46" s="63">
        <f t="shared" si="58"/>
        <v>0</v>
      </c>
      <c r="DB46" s="63">
        <f t="shared" si="58"/>
        <v>0</v>
      </c>
      <c r="DC46" s="63">
        <f t="shared" si="58"/>
        <v>0</v>
      </c>
      <c r="DD46" s="63">
        <f t="shared" si="58"/>
        <v>0</v>
      </c>
      <c r="DE46" s="63">
        <f t="shared" si="58"/>
        <v>0</v>
      </c>
      <c r="DF46" s="63">
        <f t="shared" si="34"/>
        <v>0</v>
      </c>
      <c r="DH46" s="68">
        <f t="shared" si="21"/>
        <v>0</v>
      </c>
      <c r="DJ46" s="63">
        <f t="shared" si="59"/>
        <v>0</v>
      </c>
      <c r="DK46" s="63">
        <f t="shared" si="59"/>
        <v>0</v>
      </c>
      <c r="DL46" s="63">
        <f t="shared" si="59"/>
        <v>0</v>
      </c>
      <c r="DM46" s="63">
        <f t="shared" si="59"/>
        <v>0</v>
      </c>
      <c r="DN46" s="63">
        <f t="shared" si="59"/>
        <v>0</v>
      </c>
      <c r="DO46" s="63">
        <f t="shared" si="59"/>
        <v>0</v>
      </c>
      <c r="DP46" s="63">
        <f t="shared" si="59"/>
        <v>0</v>
      </c>
      <c r="DQ46" s="63">
        <f t="shared" si="59"/>
        <v>0</v>
      </c>
      <c r="DR46" s="63">
        <f t="shared" si="59"/>
        <v>0</v>
      </c>
      <c r="DS46" s="65">
        <f t="shared" si="24"/>
        <v>0</v>
      </c>
      <c r="DU46" s="68">
        <f t="shared" si="25"/>
        <v>0</v>
      </c>
      <c r="DW46" s="63">
        <f t="shared" si="60"/>
        <v>0</v>
      </c>
      <c r="DX46" s="63">
        <f t="shared" si="60"/>
        <v>0</v>
      </c>
      <c r="DY46" s="63">
        <f t="shared" si="60"/>
        <v>0</v>
      </c>
      <c r="DZ46" s="63">
        <f t="shared" si="60"/>
        <v>0</v>
      </c>
      <c r="EA46" s="63">
        <f t="shared" si="60"/>
        <v>0</v>
      </c>
      <c r="EB46" s="63">
        <f t="shared" si="60"/>
        <v>0</v>
      </c>
      <c r="EC46" s="63">
        <f t="shared" si="60"/>
        <v>0</v>
      </c>
      <c r="ED46" s="63">
        <f t="shared" si="60"/>
        <v>0</v>
      </c>
      <c r="EE46" s="63">
        <f t="shared" si="60"/>
        <v>0</v>
      </c>
      <c r="EF46" s="63">
        <f t="shared" si="35"/>
        <v>0</v>
      </c>
      <c r="EH46" s="68">
        <f t="shared" si="28"/>
        <v>0</v>
      </c>
      <c r="EK46" s="93">
        <f t="shared" si="61"/>
        <v>0</v>
      </c>
      <c r="EL46" s="93">
        <f t="shared" si="61"/>
        <v>0</v>
      </c>
      <c r="EM46" s="93">
        <f t="shared" si="61"/>
        <v>0</v>
      </c>
      <c r="EN46" s="93">
        <f t="shared" si="61"/>
        <v>0</v>
      </c>
      <c r="EO46" s="93">
        <f t="shared" si="61"/>
        <v>0</v>
      </c>
      <c r="EP46" s="93">
        <f t="shared" si="61"/>
        <v>0</v>
      </c>
      <c r="EQ46" s="93">
        <f t="shared" si="61"/>
        <v>0</v>
      </c>
      <c r="ER46" s="93">
        <f t="shared" si="61"/>
        <v>0</v>
      </c>
      <c r="ES46" s="93">
        <f t="shared" si="61"/>
        <v>0</v>
      </c>
      <c r="ET46" s="94">
        <f t="shared" si="31"/>
        <v>0</v>
      </c>
      <c r="EU46" s="95"/>
      <c r="EV46" s="96">
        <f t="shared" si="32"/>
        <v>0</v>
      </c>
    </row>
    <row r="47" spans="1:152" s="19" customFormat="1" ht="30" x14ac:dyDescent="0.25">
      <c r="A47" s="18" t="s">
        <v>222</v>
      </c>
      <c r="B47" s="21" t="s">
        <v>130</v>
      </c>
      <c r="C47" s="21" t="s">
        <v>295</v>
      </c>
      <c r="D47" s="22" t="s">
        <v>163</v>
      </c>
      <c r="E47" s="22"/>
      <c r="F47" s="10"/>
      <c r="G47" s="10">
        <v>55000</v>
      </c>
      <c r="H47" s="10"/>
      <c r="I47" s="10">
        <f t="shared" si="33"/>
        <v>55000</v>
      </c>
      <c r="J47" s="25"/>
      <c r="L47" s="44">
        <v>42236</v>
      </c>
      <c r="M47" s="45" t="s">
        <v>75</v>
      </c>
      <c r="N47" s="45" t="s">
        <v>134</v>
      </c>
      <c r="O47" s="45" t="s">
        <v>42</v>
      </c>
      <c r="P47" s="45"/>
      <c r="R47" s="69" t="s">
        <v>282</v>
      </c>
      <c r="S47" s="51"/>
      <c r="U47" s="63">
        <f t="shared" si="62"/>
        <v>0</v>
      </c>
      <c r="V47" s="63">
        <f t="shared" si="62"/>
        <v>0</v>
      </c>
      <c r="W47" s="63">
        <f t="shared" si="62"/>
        <v>0</v>
      </c>
      <c r="X47" s="63">
        <f t="shared" si="62"/>
        <v>0</v>
      </c>
      <c r="Y47" s="63">
        <f t="shared" si="62"/>
        <v>0</v>
      </c>
      <c r="Z47" s="63">
        <f t="shared" si="62"/>
        <v>0</v>
      </c>
      <c r="AA47" s="63">
        <f t="shared" si="62"/>
        <v>0</v>
      </c>
      <c r="AB47" s="63">
        <f t="shared" si="62"/>
        <v>0</v>
      </c>
      <c r="AC47" s="63">
        <f t="shared" si="62"/>
        <v>0</v>
      </c>
      <c r="AD47" s="65">
        <f t="shared" si="2"/>
        <v>0</v>
      </c>
      <c r="AF47" s="68">
        <f t="shared" si="0"/>
        <v>-55000</v>
      </c>
      <c r="AH47" s="63">
        <f t="shared" si="63"/>
        <v>0</v>
      </c>
      <c r="AI47" s="63">
        <f t="shared" si="63"/>
        <v>0</v>
      </c>
      <c r="AJ47" s="63">
        <f t="shared" si="63"/>
        <v>0</v>
      </c>
      <c r="AK47" s="63">
        <f t="shared" si="63"/>
        <v>0</v>
      </c>
      <c r="AL47" s="63">
        <f t="shared" si="63"/>
        <v>0</v>
      </c>
      <c r="AM47" s="63">
        <f t="shared" si="63"/>
        <v>0</v>
      </c>
      <c r="AN47" s="63">
        <f t="shared" si="63"/>
        <v>0</v>
      </c>
      <c r="AO47" s="63">
        <f t="shared" si="63"/>
        <v>0</v>
      </c>
      <c r="AP47" s="63">
        <f t="shared" si="63"/>
        <v>0</v>
      </c>
      <c r="AQ47" s="65">
        <f t="shared" si="4"/>
        <v>0</v>
      </c>
      <c r="AS47" s="68">
        <f t="shared" ref="AS47:AS80" si="66">+AQ47-F47</f>
        <v>0</v>
      </c>
      <c r="AU47" s="63">
        <f t="shared" si="64"/>
        <v>0</v>
      </c>
      <c r="AV47" s="63">
        <f t="shared" si="64"/>
        <v>0</v>
      </c>
      <c r="AW47" s="63">
        <f t="shared" si="64"/>
        <v>0</v>
      </c>
      <c r="AX47" s="63">
        <f t="shared" si="64"/>
        <v>0</v>
      </c>
      <c r="AY47" s="63">
        <f t="shared" si="64"/>
        <v>0</v>
      </c>
      <c r="AZ47" s="63">
        <f t="shared" si="64"/>
        <v>0</v>
      </c>
      <c r="BA47" s="63">
        <f t="shared" si="64"/>
        <v>0</v>
      </c>
      <c r="BB47" s="63">
        <f t="shared" si="64"/>
        <v>0</v>
      </c>
      <c r="BC47" s="63">
        <f t="shared" si="64"/>
        <v>0</v>
      </c>
      <c r="BD47" s="65">
        <f t="shared" si="7"/>
        <v>0</v>
      </c>
      <c r="BF47" s="68">
        <f t="shared" ref="BF47:BF80" si="67">+BD47-H47</f>
        <v>0</v>
      </c>
      <c r="BH47" s="63">
        <f t="shared" si="65"/>
        <v>0</v>
      </c>
      <c r="BI47" s="63">
        <f t="shared" si="65"/>
        <v>0</v>
      </c>
      <c r="BJ47" s="63">
        <f t="shared" si="65"/>
        <v>0</v>
      </c>
      <c r="BK47" s="63">
        <f t="shared" si="65"/>
        <v>0</v>
      </c>
      <c r="BL47" s="63">
        <f t="shared" si="65"/>
        <v>0</v>
      </c>
      <c r="BM47" s="63">
        <f t="shared" si="65"/>
        <v>0</v>
      </c>
      <c r="BN47" s="63">
        <f t="shared" si="65"/>
        <v>0</v>
      </c>
      <c r="BO47" s="63">
        <f t="shared" si="65"/>
        <v>0</v>
      </c>
      <c r="BP47" s="63">
        <f t="shared" si="65"/>
        <v>0</v>
      </c>
      <c r="BQ47" s="65">
        <f t="shared" si="10"/>
        <v>0</v>
      </c>
      <c r="BS47" s="68">
        <f t="shared" ref="BS47:BS80" si="68">+BQ47-E47</f>
        <v>0</v>
      </c>
      <c r="BV47" s="93">
        <f t="shared" si="56"/>
        <v>0</v>
      </c>
      <c r="BW47" s="93">
        <f t="shared" si="56"/>
        <v>0</v>
      </c>
      <c r="BX47" s="93">
        <f t="shared" si="56"/>
        <v>0</v>
      </c>
      <c r="BY47" s="93">
        <f t="shared" si="56"/>
        <v>0</v>
      </c>
      <c r="BZ47" s="93">
        <f t="shared" si="56"/>
        <v>0</v>
      </c>
      <c r="CA47" s="93">
        <f t="shared" si="56"/>
        <v>0</v>
      </c>
      <c r="CB47" s="93">
        <f t="shared" si="56"/>
        <v>0</v>
      </c>
      <c r="CC47" s="93">
        <f t="shared" si="56"/>
        <v>0</v>
      </c>
      <c r="CD47" s="93">
        <f t="shared" si="56"/>
        <v>0</v>
      </c>
      <c r="CE47" s="94">
        <f t="shared" si="13"/>
        <v>0</v>
      </c>
      <c r="CF47" s="95"/>
      <c r="CG47" s="96">
        <f t="shared" si="14"/>
        <v>0</v>
      </c>
      <c r="CJ47" s="63">
        <f t="shared" si="57"/>
        <v>0</v>
      </c>
      <c r="CK47" s="63">
        <f t="shared" si="57"/>
        <v>0</v>
      </c>
      <c r="CL47" s="63">
        <f t="shared" si="57"/>
        <v>0</v>
      </c>
      <c r="CM47" s="63">
        <f t="shared" si="57"/>
        <v>0</v>
      </c>
      <c r="CN47" s="63">
        <f t="shared" si="57"/>
        <v>0</v>
      </c>
      <c r="CO47" s="63">
        <f t="shared" si="57"/>
        <v>0</v>
      </c>
      <c r="CP47" s="63">
        <f t="shared" si="57"/>
        <v>55000</v>
      </c>
      <c r="CQ47" s="63">
        <f t="shared" si="57"/>
        <v>0</v>
      </c>
      <c r="CR47" s="63">
        <f t="shared" si="57"/>
        <v>0</v>
      </c>
      <c r="CS47" s="65">
        <f t="shared" si="17"/>
        <v>55000</v>
      </c>
      <c r="CU47" s="68">
        <f t="shared" si="18"/>
        <v>55000</v>
      </c>
      <c r="CW47" s="63">
        <f t="shared" si="58"/>
        <v>0</v>
      </c>
      <c r="CX47" s="63">
        <f t="shared" si="58"/>
        <v>0</v>
      </c>
      <c r="CY47" s="63">
        <f t="shared" si="58"/>
        <v>0</v>
      </c>
      <c r="CZ47" s="63">
        <f t="shared" si="58"/>
        <v>0</v>
      </c>
      <c r="DA47" s="63">
        <f t="shared" si="58"/>
        <v>0</v>
      </c>
      <c r="DB47" s="63">
        <f t="shared" si="58"/>
        <v>0</v>
      </c>
      <c r="DC47" s="63">
        <f t="shared" si="58"/>
        <v>0</v>
      </c>
      <c r="DD47" s="63">
        <f t="shared" si="58"/>
        <v>0</v>
      </c>
      <c r="DE47" s="63">
        <f t="shared" si="58"/>
        <v>0</v>
      </c>
      <c r="DF47" s="63">
        <f t="shared" si="34"/>
        <v>0</v>
      </c>
      <c r="DH47" s="68">
        <f t="shared" si="21"/>
        <v>0</v>
      </c>
      <c r="DJ47" s="63">
        <f t="shared" si="59"/>
        <v>0</v>
      </c>
      <c r="DK47" s="63">
        <f t="shared" si="59"/>
        <v>0</v>
      </c>
      <c r="DL47" s="63">
        <f t="shared" si="59"/>
        <v>0</v>
      </c>
      <c r="DM47" s="63">
        <f t="shared" si="59"/>
        <v>0</v>
      </c>
      <c r="DN47" s="63">
        <f t="shared" si="59"/>
        <v>0</v>
      </c>
      <c r="DO47" s="63">
        <f t="shared" si="59"/>
        <v>0</v>
      </c>
      <c r="DP47" s="63">
        <f t="shared" si="59"/>
        <v>0</v>
      </c>
      <c r="DQ47" s="63">
        <f t="shared" si="59"/>
        <v>0</v>
      </c>
      <c r="DR47" s="63">
        <f t="shared" si="59"/>
        <v>0</v>
      </c>
      <c r="DS47" s="65">
        <f t="shared" si="24"/>
        <v>0</v>
      </c>
      <c r="DU47" s="68">
        <f t="shared" si="25"/>
        <v>0</v>
      </c>
      <c r="DW47" s="63">
        <f t="shared" si="60"/>
        <v>0</v>
      </c>
      <c r="DX47" s="63">
        <f t="shared" si="60"/>
        <v>0</v>
      </c>
      <c r="DY47" s="63">
        <f t="shared" si="60"/>
        <v>0</v>
      </c>
      <c r="DZ47" s="63">
        <f t="shared" si="60"/>
        <v>0</v>
      </c>
      <c r="EA47" s="63">
        <f t="shared" si="60"/>
        <v>0</v>
      </c>
      <c r="EB47" s="63">
        <f t="shared" si="60"/>
        <v>0</v>
      </c>
      <c r="EC47" s="63">
        <f t="shared" si="60"/>
        <v>0</v>
      </c>
      <c r="ED47" s="63">
        <f t="shared" si="60"/>
        <v>0</v>
      </c>
      <c r="EE47" s="63">
        <f t="shared" si="60"/>
        <v>0</v>
      </c>
      <c r="EF47" s="63">
        <f t="shared" si="35"/>
        <v>0</v>
      </c>
      <c r="EH47" s="68">
        <f t="shared" si="28"/>
        <v>0</v>
      </c>
      <c r="EK47" s="93">
        <f t="shared" si="61"/>
        <v>0</v>
      </c>
      <c r="EL47" s="93">
        <f t="shared" si="61"/>
        <v>0</v>
      </c>
      <c r="EM47" s="93">
        <f t="shared" si="61"/>
        <v>0</v>
      </c>
      <c r="EN47" s="93">
        <f t="shared" si="61"/>
        <v>0</v>
      </c>
      <c r="EO47" s="93">
        <f t="shared" si="61"/>
        <v>0</v>
      </c>
      <c r="EP47" s="93">
        <f t="shared" si="61"/>
        <v>0</v>
      </c>
      <c r="EQ47" s="93">
        <f t="shared" si="61"/>
        <v>0</v>
      </c>
      <c r="ER47" s="93">
        <f t="shared" si="61"/>
        <v>0</v>
      </c>
      <c r="ES47" s="93">
        <f t="shared" si="61"/>
        <v>0</v>
      </c>
      <c r="ET47" s="94">
        <f t="shared" si="31"/>
        <v>0</v>
      </c>
      <c r="EU47" s="95"/>
      <c r="EV47" s="96">
        <f t="shared" si="32"/>
        <v>0</v>
      </c>
    </row>
    <row r="48" spans="1:152" s="19" customFormat="1" ht="15" x14ac:dyDescent="0.25">
      <c r="A48" s="18" t="s">
        <v>223</v>
      </c>
      <c r="B48" s="21"/>
      <c r="C48" s="21"/>
      <c r="D48" s="22"/>
      <c r="E48" s="22"/>
      <c r="F48" s="10"/>
      <c r="G48" s="10"/>
      <c r="H48" s="10"/>
      <c r="I48" s="10"/>
      <c r="J48" s="25"/>
      <c r="L48" s="44"/>
      <c r="M48" s="45"/>
      <c r="N48" s="45"/>
      <c r="O48" s="45"/>
      <c r="P48" s="45"/>
      <c r="R48" s="69" t="s">
        <v>282</v>
      </c>
      <c r="S48" s="51"/>
      <c r="U48" s="63">
        <f t="shared" si="62"/>
        <v>0</v>
      </c>
      <c r="V48" s="63">
        <f t="shared" si="62"/>
        <v>0</v>
      </c>
      <c r="W48" s="63">
        <f t="shared" si="62"/>
        <v>0</v>
      </c>
      <c r="X48" s="63">
        <f t="shared" si="62"/>
        <v>0</v>
      </c>
      <c r="Y48" s="63">
        <f t="shared" si="62"/>
        <v>0</v>
      </c>
      <c r="Z48" s="63">
        <f t="shared" si="62"/>
        <v>0</v>
      </c>
      <c r="AA48" s="63">
        <f t="shared" si="62"/>
        <v>0</v>
      </c>
      <c r="AB48" s="63">
        <f t="shared" si="62"/>
        <v>0</v>
      </c>
      <c r="AC48" s="63">
        <f t="shared" si="62"/>
        <v>0</v>
      </c>
      <c r="AD48" s="65">
        <f t="shared" si="2"/>
        <v>0</v>
      </c>
      <c r="AF48" s="68">
        <f t="shared" si="0"/>
        <v>0</v>
      </c>
      <c r="AH48" s="63">
        <f t="shared" si="63"/>
        <v>0</v>
      </c>
      <c r="AI48" s="63">
        <f t="shared" si="63"/>
        <v>0</v>
      </c>
      <c r="AJ48" s="63">
        <f t="shared" si="63"/>
        <v>0</v>
      </c>
      <c r="AK48" s="63">
        <f t="shared" si="63"/>
        <v>0</v>
      </c>
      <c r="AL48" s="63">
        <f t="shared" si="63"/>
        <v>0</v>
      </c>
      <c r="AM48" s="63">
        <f t="shared" si="63"/>
        <v>0</v>
      </c>
      <c r="AN48" s="63">
        <f t="shared" si="63"/>
        <v>0</v>
      </c>
      <c r="AO48" s="63">
        <f t="shared" si="63"/>
        <v>0</v>
      </c>
      <c r="AP48" s="63">
        <f t="shared" si="63"/>
        <v>0</v>
      </c>
      <c r="AQ48" s="65">
        <f t="shared" si="4"/>
        <v>0</v>
      </c>
      <c r="AS48" s="68">
        <f t="shared" si="66"/>
        <v>0</v>
      </c>
      <c r="AU48" s="63">
        <f t="shared" si="64"/>
        <v>0</v>
      </c>
      <c r="AV48" s="63">
        <f t="shared" si="64"/>
        <v>0</v>
      </c>
      <c r="AW48" s="63">
        <f t="shared" si="64"/>
        <v>0</v>
      </c>
      <c r="AX48" s="63">
        <f t="shared" si="64"/>
        <v>0</v>
      </c>
      <c r="AY48" s="63">
        <f t="shared" si="64"/>
        <v>0</v>
      </c>
      <c r="AZ48" s="63">
        <f t="shared" si="64"/>
        <v>0</v>
      </c>
      <c r="BA48" s="63">
        <f t="shared" si="64"/>
        <v>0</v>
      </c>
      <c r="BB48" s="63">
        <f t="shared" si="64"/>
        <v>0</v>
      </c>
      <c r="BC48" s="63">
        <f t="shared" si="64"/>
        <v>0</v>
      </c>
      <c r="BD48" s="65">
        <f t="shared" si="7"/>
        <v>0</v>
      </c>
      <c r="BF48" s="68">
        <f t="shared" si="67"/>
        <v>0</v>
      </c>
      <c r="BH48" s="63">
        <f t="shared" si="65"/>
        <v>0</v>
      </c>
      <c r="BI48" s="63">
        <f t="shared" si="65"/>
        <v>0</v>
      </c>
      <c r="BJ48" s="63">
        <f t="shared" si="65"/>
        <v>0</v>
      </c>
      <c r="BK48" s="63">
        <f t="shared" si="65"/>
        <v>0</v>
      </c>
      <c r="BL48" s="63">
        <f t="shared" si="65"/>
        <v>0</v>
      </c>
      <c r="BM48" s="63">
        <f t="shared" si="65"/>
        <v>0</v>
      </c>
      <c r="BN48" s="63">
        <f t="shared" si="65"/>
        <v>0</v>
      </c>
      <c r="BO48" s="63">
        <f t="shared" si="65"/>
        <v>0</v>
      </c>
      <c r="BP48" s="63">
        <f t="shared" si="65"/>
        <v>0</v>
      </c>
      <c r="BQ48" s="65">
        <f t="shared" si="10"/>
        <v>0</v>
      </c>
      <c r="BS48" s="68">
        <f t="shared" si="68"/>
        <v>0</v>
      </c>
      <c r="BV48" s="93">
        <f t="shared" si="56"/>
        <v>0</v>
      </c>
      <c r="BW48" s="93">
        <f t="shared" si="56"/>
        <v>0</v>
      </c>
      <c r="BX48" s="93">
        <f t="shared" si="56"/>
        <v>0</v>
      </c>
      <c r="BY48" s="93">
        <f t="shared" si="56"/>
        <v>0</v>
      </c>
      <c r="BZ48" s="93">
        <f t="shared" si="56"/>
        <v>0</v>
      </c>
      <c r="CA48" s="93">
        <f t="shared" si="56"/>
        <v>0</v>
      </c>
      <c r="CB48" s="93">
        <f t="shared" si="56"/>
        <v>0</v>
      </c>
      <c r="CC48" s="93">
        <f t="shared" si="56"/>
        <v>0</v>
      </c>
      <c r="CD48" s="93">
        <f t="shared" si="56"/>
        <v>0</v>
      </c>
      <c r="CE48" s="94">
        <f t="shared" si="13"/>
        <v>0</v>
      </c>
      <c r="CF48" s="95"/>
      <c r="CG48" s="96">
        <f t="shared" si="14"/>
        <v>0</v>
      </c>
      <c r="CJ48" s="63">
        <f t="shared" si="57"/>
        <v>0</v>
      </c>
      <c r="CK48" s="63">
        <f t="shared" si="57"/>
        <v>0</v>
      </c>
      <c r="CL48" s="63">
        <f t="shared" si="57"/>
        <v>0</v>
      </c>
      <c r="CM48" s="63">
        <f t="shared" si="57"/>
        <v>0</v>
      </c>
      <c r="CN48" s="63">
        <f t="shared" si="57"/>
        <v>0</v>
      </c>
      <c r="CO48" s="63">
        <f t="shared" si="57"/>
        <v>0</v>
      </c>
      <c r="CP48" s="63">
        <f t="shared" si="57"/>
        <v>0</v>
      </c>
      <c r="CQ48" s="63">
        <f t="shared" si="57"/>
        <v>0</v>
      </c>
      <c r="CR48" s="63">
        <f t="shared" si="57"/>
        <v>0</v>
      </c>
      <c r="CS48" s="65">
        <f t="shared" si="17"/>
        <v>0</v>
      </c>
      <c r="CU48" s="68">
        <f t="shared" si="18"/>
        <v>0</v>
      </c>
      <c r="CW48" s="63">
        <f t="shared" si="58"/>
        <v>0</v>
      </c>
      <c r="CX48" s="63">
        <f t="shared" si="58"/>
        <v>0</v>
      </c>
      <c r="CY48" s="63">
        <f t="shared" si="58"/>
        <v>0</v>
      </c>
      <c r="CZ48" s="63">
        <f t="shared" si="58"/>
        <v>0</v>
      </c>
      <c r="DA48" s="63">
        <f t="shared" si="58"/>
        <v>0</v>
      </c>
      <c r="DB48" s="63">
        <f t="shared" si="58"/>
        <v>0</v>
      </c>
      <c r="DC48" s="63">
        <f t="shared" si="58"/>
        <v>0</v>
      </c>
      <c r="DD48" s="63">
        <f t="shared" si="58"/>
        <v>0</v>
      </c>
      <c r="DE48" s="63">
        <f t="shared" si="58"/>
        <v>0</v>
      </c>
      <c r="DF48" s="63">
        <f t="shared" si="34"/>
        <v>0</v>
      </c>
      <c r="DH48" s="68">
        <f t="shared" si="21"/>
        <v>0</v>
      </c>
      <c r="DJ48" s="63">
        <f t="shared" si="59"/>
        <v>0</v>
      </c>
      <c r="DK48" s="63">
        <f t="shared" si="59"/>
        <v>0</v>
      </c>
      <c r="DL48" s="63">
        <f t="shared" si="59"/>
        <v>0</v>
      </c>
      <c r="DM48" s="63">
        <f t="shared" si="59"/>
        <v>0</v>
      </c>
      <c r="DN48" s="63">
        <f t="shared" si="59"/>
        <v>0</v>
      </c>
      <c r="DO48" s="63">
        <f t="shared" si="59"/>
        <v>0</v>
      </c>
      <c r="DP48" s="63">
        <f t="shared" si="59"/>
        <v>0</v>
      </c>
      <c r="DQ48" s="63">
        <f t="shared" si="59"/>
        <v>0</v>
      </c>
      <c r="DR48" s="63">
        <f t="shared" si="59"/>
        <v>0</v>
      </c>
      <c r="DS48" s="65">
        <f t="shared" si="24"/>
        <v>0</v>
      </c>
      <c r="DU48" s="68">
        <f t="shared" si="25"/>
        <v>0</v>
      </c>
      <c r="DW48" s="63">
        <f t="shared" si="60"/>
        <v>0</v>
      </c>
      <c r="DX48" s="63">
        <f t="shared" si="60"/>
        <v>0</v>
      </c>
      <c r="DY48" s="63">
        <f t="shared" si="60"/>
        <v>0</v>
      </c>
      <c r="DZ48" s="63">
        <f t="shared" si="60"/>
        <v>0</v>
      </c>
      <c r="EA48" s="63">
        <f t="shared" si="60"/>
        <v>0</v>
      </c>
      <c r="EB48" s="63">
        <f t="shared" si="60"/>
        <v>0</v>
      </c>
      <c r="EC48" s="63">
        <f t="shared" si="60"/>
        <v>0</v>
      </c>
      <c r="ED48" s="63">
        <f t="shared" si="60"/>
        <v>0</v>
      </c>
      <c r="EE48" s="63">
        <f t="shared" si="60"/>
        <v>0</v>
      </c>
      <c r="EF48" s="63">
        <f t="shared" si="35"/>
        <v>0</v>
      </c>
      <c r="EH48" s="68">
        <f t="shared" si="28"/>
        <v>0</v>
      </c>
      <c r="EK48" s="93">
        <f t="shared" si="61"/>
        <v>0</v>
      </c>
      <c r="EL48" s="93">
        <f t="shared" si="61"/>
        <v>0</v>
      </c>
      <c r="EM48" s="93">
        <f t="shared" si="61"/>
        <v>0</v>
      </c>
      <c r="EN48" s="93">
        <f t="shared" si="61"/>
        <v>0</v>
      </c>
      <c r="EO48" s="93">
        <f t="shared" si="61"/>
        <v>0</v>
      </c>
      <c r="EP48" s="93">
        <f t="shared" si="61"/>
        <v>0</v>
      </c>
      <c r="EQ48" s="93">
        <f t="shared" si="61"/>
        <v>0</v>
      </c>
      <c r="ER48" s="93">
        <f t="shared" si="61"/>
        <v>0</v>
      </c>
      <c r="ES48" s="93">
        <f t="shared" si="61"/>
        <v>0</v>
      </c>
      <c r="ET48" s="94">
        <f t="shared" si="31"/>
        <v>0</v>
      </c>
      <c r="EU48" s="95"/>
      <c r="EV48" s="96">
        <f t="shared" si="32"/>
        <v>0</v>
      </c>
    </row>
    <row r="49" spans="1:152" s="19" customFormat="1" ht="15" x14ac:dyDescent="0.25">
      <c r="A49" s="18" t="s">
        <v>224</v>
      </c>
      <c r="B49" s="21" t="s">
        <v>130</v>
      </c>
      <c r="C49" s="21" t="s">
        <v>295</v>
      </c>
      <c r="D49" s="22" t="s">
        <v>140</v>
      </c>
      <c r="E49" s="22"/>
      <c r="F49" s="10"/>
      <c r="G49" s="10">
        <v>25000</v>
      </c>
      <c r="H49" s="10"/>
      <c r="I49" s="10">
        <f t="shared" si="33"/>
        <v>25000</v>
      </c>
      <c r="J49" s="25"/>
      <c r="L49" s="44">
        <v>42236</v>
      </c>
      <c r="M49" s="45" t="s">
        <v>75</v>
      </c>
      <c r="N49" s="45" t="s">
        <v>134</v>
      </c>
      <c r="O49" s="45" t="s">
        <v>42</v>
      </c>
      <c r="P49" s="45"/>
      <c r="R49" s="69" t="s">
        <v>281</v>
      </c>
      <c r="S49" s="51"/>
      <c r="U49" s="63">
        <f t="shared" si="62"/>
        <v>0</v>
      </c>
      <c r="V49" s="63">
        <f t="shared" si="62"/>
        <v>0</v>
      </c>
      <c r="W49" s="63">
        <f t="shared" si="62"/>
        <v>0</v>
      </c>
      <c r="X49" s="63">
        <f t="shared" si="62"/>
        <v>0</v>
      </c>
      <c r="Y49" s="63">
        <f t="shared" si="62"/>
        <v>0</v>
      </c>
      <c r="Z49" s="63">
        <f t="shared" si="62"/>
        <v>0</v>
      </c>
      <c r="AA49" s="63">
        <f t="shared" si="62"/>
        <v>25000</v>
      </c>
      <c r="AB49" s="63">
        <f t="shared" si="62"/>
        <v>0</v>
      </c>
      <c r="AC49" s="63">
        <f t="shared" si="62"/>
        <v>0</v>
      </c>
      <c r="AD49" s="65">
        <f t="shared" si="2"/>
        <v>25000</v>
      </c>
      <c r="AF49" s="68">
        <f t="shared" si="0"/>
        <v>0</v>
      </c>
      <c r="AH49" s="63">
        <f t="shared" si="63"/>
        <v>0</v>
      </c>
      <c r="AI49" s="63">
        <f t="shared" si="63"/>
        <v>0</v>
      </c>
      <c r="AJ49" s="63">
        <f t="shared" si="63"/>
        <v>0</v>
      </c>
      <c r="AK49" s="63">
        <f t="shared" si="63"/>
        <v>0</v>
      </c>
      <c r="AL49" s="63">
        <f t="shared" si="63"/>
        <v>0</v>
      </c>
      <c r="AM49" s="63">
        <f t="shared" si="63"/>
        <v>0</v>
      </c>
      <c r="AN49" s="63">
        <f t="shared" si="63"/>
        <v>0</v>
      </c>
      <c r="AO49" s="63">
        <f t="shared" si="63"/>
        <v>0</v>
      </c>
      <c r="AP49" s="63">
        <f t="shared" si="63"/>
        <v>0</v>
      </c>
      <c r="AQ49" s="65">
        <f t="shared" si="4"/>
        <v>0</v>
      </c>
      <c r="AS49" s="68">
        <f t="shared" si="66"/>
        <v>0</v>
      </c>
      <c r="AU49" s="63">
        <f t="shared" si="64"/>
        <v>0</v>
      </c>
      <c r="AV49" s="63">
        <f t="shared" si="64"/>
        <v>0</v>
      </c>
      <c r="AW49" s="63">
        <f t="shared" si="64"/>
        <v>0</v>
      </c>
      <c r="AX49" s="63">
        <f t="shared" si="64"/>
        <v>0</v>
      </c>
      <c r="AY49" s="63">
        <f t="shared" si="64"/>
        <v>0</v>
      </c>
      <c r="AZ49" s="63">
        <f t="shared" si="64"/>
        <v>0</v>
      </c>
      <c r="BA49" s="63">
        <f t="shared" si="64"/>
        <v>0</v>
      </c>
      <c r="BB49" s="63">
        <f t="shared" si="64"/>
        <v>0</v>
      </c>
      <c r="BC49" s="63">
        <f t="shared" si="64"/>
        <v>0</v>
      </c>
      <c r="BD49" s="65">
        <f t="shared" si="7"/>
        <v>0</v>
      </c>
      <c r="BF49" s="68">
        <f t="shared" si="67"/>
        <v>0</v>
      </c>
      <c r="BH49" s="63">
        <f t="shared" si="65"/>
        <v>0</v>
      </c>
      <c r="BI49" s="63">
        <f t="shared" si="65"/>
        <v>0</v>
      </c>
      <c r="BJ49" s="63">
        <f t="shared" si="65"/>
        <v>0</v>
      </c>
      <c r="BK49" s="63">
        <f t="shared" si="65"/>
        <v>0</v>
      </c>
      <c r="BL49" s="63">
        <f t="shared" si="65"/>
        <v>0</v>
      </c>
      <c r="BM49" s="63">
        <f t="shared" si="65"/>
        <v>0</v>
      </c>
      <c r="BN49" s="63">
        <f t="shared" si="65"/>
        <v>0</v>
      </c>
      <c r="BO49" s="63">
        <f t="shared" si="65"/>
        <v>0</v>
      </c>
      <c r="BP49" s="63">
        <f t="shared" si="65"/>
        <v>0</v>
      </c>
      <c r="BQ49" s="65">
        <f t="shared" si="10"/>
        <v>0</v>
      </c>
      <c r="BS49" s="68">
        <f t="shared" si="68"/>
        <v>0</v>
      </c>
      <c r="BV49" s="93">
        <f t="shared" ref="BV49:CD58" si="69">IF($C49=BV$3,(IF($R49="On",$J49,0)),0)</f>
        <v>0</v>
      </c>
      <c r="BW49" s="93">
        <f t="shared" si="69"/>
        <v>0</v>
      </c>
      <c r="BX49" s="93">
        <f t="shared" si="69"/>
        <v>0</v>
      </c>
      <c r="BY49" s="93">
        <f t="shared" si="69"/>
        <v>0</v>
      </c>
      <c r="BZ49" s="93">
        <f t="shared" si="69"/>
        <v>0</v>
      </c>
      <c r="CA49" s="93">
        <f t="shared" si="69"/>
        <v>0</v>
      </c>
      <c r="CB49" s="93">
        <f t="shared" si="69"/>
        <v>0</v>
      </c>
      <c r="CC49" s="93">
        <f t="shared" si="69"/>
        <v>0</v>
      </c>
      <c r="CD49" s="93">
        <f t="shared" si="69"/>
        <v>0</v>
      </c>
      <c r="CE49" s="94">
        <f t="shared" si="13"/>
        <v>0</v>
      </c>
      <c r="CF49" s="95"/>
      <c r="CG49" s="96">
        <f t="shared" si="14"/>
        <v>0</v>
      </c>
      <c r="CJ49" s="63">
        <f t="shared" si="57"/>
        <v>0</v>
      </c>
      <c r="CK49" s="63">
        <f t="shared" si="57"/>
        <v>0</v>
      </c>
      <c r="CL49" s="63">
        <f t="shared" si="57"/>
        <v>0</v>
      </c>
      <c r="CM49" s="63">
        <f t="shared" si="57"/>
        <v>0</v>
      </c>
      <c r="CN49" s="63">
        <f t="shared" si="57"/>
        <v>0</v>
      </c>
      <c r="CO49" s="63">
        <f t="shared" si="57"/>
        <v>0</v>
      </c>
      <c r="CP49" s="63">
        <f t="shared" si="57"/>
        <v>25000</v>
      </c>
      <c r="CQ49" s="63">
        <f t="shared" si="57"/>
        <v>0</v>
      </c>
      <c r="CR49" s="63">
        <f t="shared" si="57"/>
        <v>0</v>
      </c>
      <c r="CS49" s="65">
        <f t="shared" si="17"/>
        <v>25000</v>
      </c>
      <c r="CU49" s="68">
        <f t="shared" si="18"/>
        <v>25000</v>
      </c>
      <c r="CW49" s="63">
        <f t="shared" si="58"/>
        <v>0</v>
      </c>
      <c r="CX49" s="63">
        <f t="shared" si="58"/>
        <v>0</v>
      </c>
      <c r="CY49" s="63">
        <f t="shared" si="58"/>
        <v>0</v>
      </c>
      <c r="CZ49" s="63">
        <f t="shared" si="58"/>
        <v>0</v>
      </c>
      <c r="DA49" s="63">
        <f t="shared" si="58"/>
        <v>0</v>
      </c>
      <c r="DB49" s="63">
        <f t="shared" si="58"/>
        <v>0</v>
      </c>
      <c r="DC49" s="63">
        <f t="shared" si="58"/>
        <v>0</v>
      </c>
      <c r="DD49" s="63">
        <f t="shared" si="58"/>
        <v>0</v>
      </c>
      <c r="DE49" s="63">
        <f t="shared" si="58"/>
        <v>0</v>
      </c>
      <c r="DF49" s="63">
        <f t="shared" si="34"/>
        <v>0</v>
      </c>
      <c r="DH49" s="68">
        <f t="shared" si="21"/>
        <v>0</v>
      </c>
      <c r="DJ49" s="63">
        <f t="shared" si="59"/>
        <v>0</v>
      </c>
      <c r="DK49" s="63">
        <f t="shared" si="59"/>
        <v>0</v>
      </c>
      <c r="DL49" s="63">
        <f t="shared" si="59"/>
        <v>0</v>
      </c>
      <c r="DM49" s="63">
        <f t="shared" si="59"/>
        <v>0</v>
      </c>
      <c r="DN49" s="63">
        <f t="shared" si="59"/>
        <v>0</v>
      </c>
      <c r="DO49" s="63">
        <f t="shared" si="59"/>
        <v>0</v>
      </c>
      <c r="DP49" s="63">
        <f t="shared" si="59"/>
        <v>0</v>
      </c>
      <c r="DQ49" s="63">
        <f t="shared" si="59"/>
        <v>0</v>
      </c>
      <c r="DR49" s="63">
        <f t="shared" si="59"/>
        <v>0</v>
      </c>
      <c r="DS49" s="65">
        <f t="shared" si="24"/>
        <v>0</v>
      </c>
      <c r="DU49" s="68">
        <f t="shared" si="25"/>
        <v>0</v>
      </c>
      <c r="DW49" s="63">
        <f t="shared" si="60"/>
        <v>0</v>
      </c>
      <c r="DX49" s="63">
        <f t="shared" si="60"/>
        <v>0</v>
      </c>
      <c r="DY49" s="63">
        <f t="shared" si="60"/>
        <v>0</v>
      </c>
      <c r="DZ49" s="63">
        <f t="shared" si="60"/>
        <v>0</v>
      </c>
      <c r="EA49" s="63">
        <f t="shared" si="60"/>
        <v>0</v>
      </c>
      <c r="EB49" s="63">
        <f t="shared" si="60"/>
        <v>0</v>
      </c>
      <c r="EC49" s="63">
        <f t="shared" si="60"/>
        <v>0</v>
      </c>
      <c r="ED49" s="63">
        <f t="shared" si="60"/>
        <v>0</v>
      </c>
      <c r="EE49" s="63">
        <f t="shared" si="60"/>
        <v>0</v>
      </c>
      <c r="EF49" s="63">
        <f t="shared" si="35"/>
        <v>0</v>
      </c>
      <c r="EH49" s="68">
        <f t="shared" si="28"/>
        <v>0</v>
      </c>
      <c r="EK49" s="93">
        <f t="shared" si="61"/>
        <v>0</v>
      </c>
      <c r="EL49" s="93">
        <f t="shared" si="61"/>
        <v>0</v>
      </c>
      <c r="EM49" s="93">
        <f t="shared" si="61"/>
        <v>0</v>
      </c>
      <c r="EN49" s="93">
        <f t="shared" si="61"/>
        <v>0</v>
      </c>
      <c r="EO49" s="93">
        <f t="shared" si="61"/>
        <v>0</v>
      </c>
      <c r="EP49" s="93">
        <f t="shared" si="61"/>
        <v>0</v>
      </c>
      <c r="EQ49" s="93">
        <f t="shared" si="61"/>
        <v>0</v>
      </c>
      <c r="ER49" s="93">
        <f t="shared" si="61"/>
        <v>0</v>
      </c>
      <c r="ES49" s="93">
        <f t="shared" si="61"/>
        <v>0</v>
      </c>
      <c r="ET49" s="94">
        <f t="shared" si="31"/>
        <v>0</v>
      </c>
      <c r="EU49" s="95"/>
      <c r="EV49" s="96">
        <f t="shared" si="32"/>
        <v>0</v>
      </c>
    </row>
    <row r="50" spans="1:152" s="19" customFormat="1" ht="15" x14ac:dyDescent="0.25">
      <c r="A50" s="18" t="s">
        <v>225</v>
      </c>
      <c r="B50" s="21" t="s">
        <v>130</v>
      </c>
      <c r="C50" s="21" t="s">
        <v>295</v>
      </c>
      <c r="D50" s="22" t="s">
        <v>164</v>
      </c>
      <c r="E50" s="22"/>
      <c r="F50" s="10"/>
      <c r="G50" s="10">
        <v>70000</v>
      </c>
      <c r="H50" s="10"/>
      <c r="I50" s="10">
        <f t="shared" si="33"/>
        <v>70000</v>
      </c>
      <c r="J50" s="25">
        <v>1</v>
      </c>
      <c r="L50" s="44">
        <v>42236</v>
      </c>
      <c r="M50" s="45" t="s">
        <v>75</v>
      </c>
      <c r="N50" s="45" t="s">
        <v>134</v>
      </c>
      <c r="O50" s="45" t="s">
        <v>42</v>
      </c>
      <c r="P50" s="45"/>
      <c r="R50" s="69" t="s">
        <v>282</v>
      </c>
      <c r="S50" s="51"/>
      <c r="U50" s="63">
        <f t="shared" si="62"/>
        <v>0</v>
      </c>
      <c r="V50" s="63">
        <f t="shared" si="62"/>
        <v>0</v>
      </c>
      <c r="W50" s="63">
        <f t="shared" si="62"/>
        <v>0</v>
      </c>
      <c r="X50" s="63">
        <f t="shared" si="62"/>
        <v>0</v>
      </c>
      <c r="Y50" s="63">
        <f t="shared" si="62"/>
        <v>0</v>
      </c>
      <c r="Z50" s="63">
        <f t="shared" si="62"/>
        <v>0</v>
      </c>
      <c r="AA50" s="63">
        <f t="shared" si="62"/>
        <v>0</v>
      </c>
      <c r="AB50" s="63">
        <f t="shared" si="62"/>
        <v>0</v>
      </c>
      <c r="AC50" s="63">
        <f t="shared" si="62"/>
        <v>0</v>
      </c>
      <c r="AD50" s="65">
        <f t="shared" si="2"/>
        <v>0</v>
      </c>
      <c r="AF50" s="68">
        <f t="shared" si="0"/>
        <v>-70000</v>
      </c>
      <c r="AH50" s="63">
        <f t="shared" si="63"/>
        <v>0</v>
      </c>
      <c r="AI50" s="63">
        <f t="shared" si="63"/>
        <v>0</v>
      </c>
      <c r="AJ50" s="63">
        <f t="shared" si="63"/>
        <v>0</v>
      </c>
      <c r="AK50" s="63">
        <f t="shared" si="63"/>
        <v>0</v>
      </c>
      <c r="AL50" s="63">
        <f t="shared" si="63"/>
        <v>0</v>
      </c>
      <c r="AM50" s="63">
        <f t="shared" si="63"/>
        <v>0</v>
      </c>
      <c r="AN50" s="63">
        <f t="shared" si="63"/>
        <v>0</v>
      </c>
      <c r="AO50" s="63">
        <f t="shared" si="63"/>
        <v>0</v>
      </c>
      <c r="AP50" s="63">
        <f t="shared" si="63"/>
        <v>0</v>
      </c>
      <c r="AQ50" s="65">
        <f t="shared" si="4"/>
        <v>0</v>
      </c>
      <c r="AS50" s="68">
        <f t="shared" si="66"/>
        <v>0</v>
      </c>
      <c r="AU50" s="63">
        <f t="shared" si="64"/>
        <v>0</v>
      </c>
      <c r="AV50" s="63">
        <f t="shared" si="64"/>
        <v>0</v>
      </c>
      <c r="AW50" s="63">
        <f t="shared" si="64"/>
        <v>0</v>
      </c>
      <c r="AX50" s="63">
        <f t="shared" si="64"/>
        <v>0</v>
      </c>
      <c r="AY50" s="63">
        <f t="shared" si="64"/>
        <v>0</v>
      </c>
      <c r="AZ50" s="63">
        <f t="shared" si="64"/>
        <v>0</v>
      </c>
      <c r="BA50" s="63">
        <f t="shared" si="64"/>
        <v>0</v>
      </c>
      <c r="BB50" s="63">
        <f t="shared" si="64"/>
        <v>0</v>
      </c>
      <c r="BC50" s="63">
        <f t="shared" si="64"/>
        <v>0</v>
      </c>
      <c r="BD50" s="65">
        <f t="shared" si="7"/>
        <v>0</v>
      </c>
      <c r="BF50" s="68">
        <f t="shared" si="67"/>
        <v>0</v>
      </c>
      <c r="BH50" s="63">
        <f t="shared" si="65"/>
        <v>0</v>
      </c>
      <c r="BI50" s="63">
        <f t="shared" si="65"/>
        <v>0</v>
      </c>
      <c r="BJ50" s="63">
        <f t="shared" si="65"/>
        <v>0</v>
      </c>
      <c r="BK50" s="63">
        <f t="shared" si="65"/>
        <v>0</v>
      </c>
      <c r="BL50" s="63">
        <f t="shared" si="65"/>
        <v>0</v>
      </c>
      <c r="BM50" s="63">
        <f t="shared" si="65"/>
        <v>0</v>
      </c>
      <c r="BN50" s="63">
        <f t="shared" si="65"/>
        <v>0</v>
      </c>
      <c r="BO50" s="63">
        <f t="shared" si="65"/>
        <v>0</v>
      </c>
      <c r="BP50" s="63">
        <f t="shared" si="65"/>
        <v>0</v>
      </c>
      <c r="BQ50" s="65">
        <f t="shared" si="10"/>
        <v>0</v>
      </c>
      <c r="BS50" s="68">
        <f t="shared" si="68"/>
        <v>0</v>
      </c>
      <c r="BV50" s="93">
        <f t="shared" si="69"/>
        <v>0</v>
      </c>
      <c r="BW50" s="93">
        <f t="shared" si="69"/>
        <v>0</v>
      </c>
      <c r="BX50" s="93">
        <f t="shared" si="69"/>
        <v>0</v>
      </c>
      <c r="BY50" s="93">
        <f t="shared" si="69"/>
        <v>0</v>
      </c>
      <c r="BZ50" s="93">
        <f t="shared" si="69"/>
        <v>0</v>
      </c>
      <c r="CA50" s="93">
        <f t="shared" si="69"/>
        <v>0</v>
      </c>
      <c r="CB50" s="93">
        <f t="shared" si="69"/>
        <v>0</v>
      </c>
      <c r="CC50" s="93">
        <f t="shared" si="69"/>
        <v>0</v>
      </c>
      <c r="CD50" s="93">
        <f t="shared" si="69"/>
        <v>0</v>
      </c>
      <c r="CE50" s="94">
        <f t="shared" si="13"/>
        <v>0</v>
      </c>
      <c r="CF50" s="95"/>
      <c r="CG50" s="96">
        <f t="shared" si="14"/>
        <v>0</v>
      </c>
      <c r="CJ50" s="63">
        <f t="shared" si="57"/>
        <v>0</v>
      </c>
      <c r="CK50" s="63">
        <f t="shared" si="57"/>
        <v>0</v>
      </c>
      <c r="CL50" s="63">
        <f t="shared" si="57"/>
        <v>0</v>
      </c>
      <c r="CM50" s="63">
        <f t="shared" si="57"/>
        <v>0</v>
      </c>
      <c r="CN50" s="63">
        <f t="shared" si="57"/>
        <v>0</v>
      </c>
      <c r="CO50" s="63">
        <f t="shared" si="57"/>
        <v>0</v>
      </c>
      <c r="CP50" s="63">
        <f t="shared" si="57"/>
        <v>70000</v>
      </c>
      <c r="CQ50" s="63">
        <f t="shared" si="57"/>
        <v>0</v>
      </c>
      <c r="CR50" s="63">
        <f t="shared" si="57"/>
        <v>0</v>
      </c>
      <c r="CS50" s="65">
        <f t="shared" si="17"/>
        <v>70000</v>
      </c>
      <c r="CU50" s="68">
        <f t="shared" si="18"/>
        <v>70000</v>
      </c>
      <c r="CW50" s="63">
        <f t="shared" si="58"/>
        <v>0</v>
      </c>
      <c r="CX50" s="63">
        <f t="shared" si="58"/>
        <v>0</v>
      </c>
      <c r="CY50" s="63">
        <f t="shared" si="58"/>
        <v>0</v>
      </c>
      <c r="CZ50" s="63">
        <f t="shared" si="58"/>
        <v>0</v>
      </c>
      <c r="DA50" s="63">
        <f t="shared" si="58"/>
        <v>0</v>
      </c>
      <c r="DB50" s="63">
        <f t="shared" si="58"/>
        <v>0</v>
      </c>
      <c r="DC50" s="63">
        <f t="shared" si="58"/>
        <v>0</v>
      </c>
      <c r="DD50" s="63">
        <f t="shared" si="58"/>
        <v>0</v>
      </c>
      <c r="DE50" s="63">
        <f t="shared" si="58"/>
        <v>0</v>
      </c>
      <c r="DF50" s="63">
        <f t="shared" si="34"/>
        <v>0</v>
      </c>
      <c r="DH50" s="68">
        <f t="shared" si="21"/>
        <v>0</v>
      </c>
      <c r="DJ50" s="63">
        <f t="shared" si="59"/>
        <v>0</v>
      </c>
      <c r="DK50" s="63">
        <f t="shared" si="59"/>
        <v>0</v>
      </c>
      <c r="DL50" s="63">
        <f t="shared" si="59"/>
        <v>0</v>
      </c>
      <c r="DM50" s="63">
        <f t="shared" si="59"/>
        <v>0</v>
      </c>
      <c r="DN50" s="63">
        <f t="shared" si="59"/>
        <v>0</v>
      </c>
      <c r="DO50" s="63">
        <f t="shared" si="59"/>
        <v>0</v>
      </c>
      <c r="DP50" s="63">
        <f t="shared" si="59"/>
        <v>0</v>
      </c>
      <c r="DQ50" s="63">
        <f t="shared" si="59"/>
        <v>0</v>
      </c>
      <c r="DR50" s="63">
        <f t="shared" si="59"/>
        <v>0</v>
      </c>
      <c r="DS50" s="65">
        <f t="shared" si="24"/>
        <v>0</v>
      </c>
      <c r="DU50" s="68">
        <f t="shared" si="25"/>
        <v>0</v>
      </c>
      <c r="DW50" s="63">
        <f t="shared" si="60"/>
        <v>0</v>
      </c>
      <c r="DX50" s="63">
        <f t="shared" si="60"/>
        <v>0</v>
      </c>
      <c r="DY50" s="63">
        <f t="shared" si="60"/>
        <v>0</v>
      </c>
      <c r="DZ50" s="63">
        <f t="shared" si="60"/>
        <v>0</v>
      </c>
      <c r="EA50" s="63">
        <f t="shared" si="60"/>
        <v>0</v>
      </c>
      <c r="EB50" s="63">
        <f t="shared" si="60"/>
        <v>0</v>
      </c>
      <c r="EC50" s="63">
        <f t="shared" si="60"/>
        <v>0</v>
      </c>
      <c r="ED50" s="63">
        <f t="shared" si="60"/>
        <v>0</v>
      </c>
      <c r="EE50" s="63">
        <f t="shared" si="60"/>
        <v>0</v>
      </c>
      <c r="EF50" s="63">
        <f t="shared" si="35"/>
        <v>0</v>
      </c>
      <c r="EH50" s="68">
        <f t="shared" si="28"/>
        <v>0</v>
      </c>
      <c r="EK50" s="93">
        <f t="shared" si="61"/>
        <v>0</v>
      </c>
      <c r="EL50" s="93">
        <f t="shared" si="61"/>
        <v>0</v>
      </c>
      <c r="EM50" s="93">
        <f t="shared" si="61"/>
        <v>0</v>
      </c>
      <c r="EN50" s="93">
        <f t="shared" si="61"/>
        <v>0</v>
      </c>
      <c r="EO50" s="93">
        <f t="shared" si="61"/>
        <v>0</v>
      </c>
      <c r="EP50" s="93">
        <f t="shared" si="61"/>
        <v>0</v>
      </c>
      <c r="EQ50" s="93">
        <f t="shared" si="61"/>
        <v>1</v>
      </c>
      <c r="ER50" s="93">
        <f t="shared" si="61"/>
        <v>0</v>
      </c>
      <c r="ES50" s="93">
        <f t="shared" si="61"/>
        <v>0</v>
      </c>
      <c r="ET50" s="94">
        <f t="shared" si="31"/>
        <v>1</v>
      </c>
      <c r="EU50" s="95"/>
      <c r="EV50" s="96">
        <f t="shared" si="32"/>
        <v>1</v>
      </c>
    </row>
    <row r="51" spans="1:152" s="19" customFormat="1" ht="30" x14ac:dyDescent="0.25">
      <c r="A51" s="18" t="s">
        <v>226</v>
      </c>
      <c r="B51" s="21" t="s">
        <v>130</v>
      </c>
      <c r="C51" s="21" t="s">
        <v>295</v>
      </c>
      <c r="D51" s="22" t="s">
        <v>141</v>
      </c>
      <c r="E51" s="22"/>
      <c r="F51" s="10">
        <v>300000</v>
      </c>
      <c r="G51" s="10"/>
      <c r="H51" s="10"/>
      <c r="I51" s="10">
        <f t="shared" si="33"/>
        <v>300000</v>
      </c>
      <c r="J51" s="25"/>
      <c r="L51" s="44">
        <v>42236</v>
      </c>
      <c r="M51" s="45" t="s">
        <v>75</v>
      </c>
      <c r="N51" s="45" t="s">
        <v>134</v>
      </c>
      <c r="O51" s="45" t="s">
        <v>42</v>
      </c>
      <c r="P51" s="45"/>
      <c r="R51" s="69" t="s">
        <v>281</v>
      </c>
      <c r="S51" s="51"/>
      <c r="U51" s="63">
        <f t="shared" si="62"/>
        <v>0</v>
      </c>
      <c r="V51" s="63">
        <f t="shared" si="62"/>
        <v>0</v>
      </c>
      <c r="W51" s="63">
        <f t="shared" si="62"/>
        <v>0</v>
      </c>
      <c r="X51" s="63">
        <f t="shared" si="62"/>
        <v>0</v>
      </c>
      <c r="Y51" s="63">
        <f t="shared" si="62"/>
        <v>0</v>
      </c>
      <c r="Z51" s="63">
        <f t="shared" si="62"/>
        <v>0</v>
      </c>
      <c r="AA51" s="63">
        <f t="shared" si="62"/>
        <v>0</v>
      </c>
      <c r="AB51" s="63">
        <f t="shared" si="62"/>
        <v>0</v>
      </c>
      <c r="AC51" s="63">
        <f t="shared" si="62"/>
        <v>0</v>
      </c>
      <c r="AD51" s="65">
        <f t="shared" si="2"/>
        <v>0</v>
      </c>
      <c r="AF51" s="68">
        <f t="shared" si="0"/>
        <v>0</v>
      </c>
      <c r="AH51" s="63">
        <f t="shared" si="63"/>
        <v>0</v>
      </c>
      <c r="AI51" s="63">
        <f t="shared" si="63"/>
        <v>0</v>
      </c>
      <c r="AJ51" s="63">
        <f t="shared" si="63"/>
        <v>0</v>
      </c>
      <c r="AK51" s="63">
        <f t="shared" si="63"/>
        <v>0</v>
      </c>
      <c r="AL51" s="63">
        <f t="shared" si="63"/>
        <v>0</v>
      </c>
      <c r="AM51" s="63">
        <f t="shared" si="63"/>
        <v>0</v>
      </c>
      <c r="AN51" s="63">
        <f t="shared" si="63"/>
        <v>300000</v>
      </c>
      <c r="AO51" s="63">
        <f t="shared" si="63"/>
        <v>0</v>
      </c>
      <c r="AP51" s="63">
        <f t="shared" si="63"/>
        <v>0</v>
      </c>
      <c r="AQ51" s="65">
        <f t="shared" si="4"/>
        <v>300000</v>
      </c>
      <c r="AS51" s="68">
        <f t="shared" si="66"/>
        <v>0</v>
      </c>
      <c r="AU51" s="63">
        <f t="shared" si="64"/>
        <v>0</v>
      </c>
      <c r="AV51" s="63">
        <f t="shared" si="64"/>
        <v>0</v>
      </c>
      <c r="AW51" s="63">
        <f t="shared" si="64"/>
        <v>0</v>
      </c>
      <c r="AX51" s="63">
        <f t="shared" si="64"/>
        <v>0</v>
      </c>
      <c r="AY51" s="63">
        <f t="shared" si="64"/>
        <v>0</v>
      </c>
      <c r="AZ51" s="63">
        <f t="shared" si="64"/>
        <v>0</v>
      </c>
      <c r="BA51" s="63">
        <f t="shared" si="64"/>
        <v>0</v>
      </c>
      <c r="BB51" s="63">
        <f t="shared" si="64"/>
        <v>0</v>
      </c>
      <c r="BC51" s="63">
        <f t="shared" si="64"/>
        <v>0</v>
      </c>
      <c r="BD51" s="65">
        <f t="shared" si="7"/>
        <v>0</v>
      </c>
      <c r="BF51" s="68">
        <f t="shared" si="67"/>
        <v>0</v>
      </c>
      <c r="BH51" s="63">
        <f t="shared" si="65"/>
        <v>0</v>
      </c>
      <c r="BI51" s="63">
        <f t="shared" si="65"/>
        <v>0</v>
      </c>
      <c r="BJ51" s="63">
        <f t="shared" si="65"/>
        <v>0</v>
      </c>
      <c r="BK51" s="63">
        <f t="shared" si="65"/>
        <v>0</v>
      </c>
      <c r="BL51" s="63">
        <f t="shared" si="65"/>
        <v>0</v>
      </c>
      <c r="BM51" s="63">
        <f t="shared" si="65"/>
        <v>0</v>
      </c>
      <c r="BN51" s="63">
        <f t="shared" si="65"/>
        <v>0</v>
      </c>
      <c r="BO51" s="63">
        <f t="shared" si="65"/>
        <v>0</v>
      </c>
      <c r="BP51" s="63">
        <f t="shared" si="65"/>
        <v>0</v>
      </c>
      <c r="BQ51" s="65">
        <f t="shared" si="10"/>
        <v>0</v>
      </c>
      <c r="BS51" s="68">
        <f t="shared" si="68"/>
        <v>0</v>
      </c>
      <c r="BV51" s="93">
        <f t="shared" si="69"/>
        <v>0</v>
      </c>
      <c r="BW51" s="93">
        <f t="shared" si="69"/>
        <v>0</v>
      </c>
      <c r="BX51" s="93">
        <f t="shared" si="69"/>
        <v>0</v>
      </c>
      <c r="BY51" s="93">
        <f t="shared" si="69"/>
        <v>0</v>
      </c>
      <c r="BZ51" s="93">
        <f t="shared" si="69"/>
        <v>0</v>
      </c>
      <c r="CA51" s="93">
        <f t="shared" si="69"/>
        <v>0</v>
      </c>
      <c r="CB51" s="93">
        <f t="shared" si="69"/>
        <v>0</v>
      </c>
      <c r="CC51" s="93">
        <f t="shared" si="69"/>
        <v>0</v>
      </c>
      <c r="CD51" s="93">
        <f t="shared" si="69"/>
        <v>0</v>
      </c>
      <c r="CE51" s="94">
        <f t="shared" si="13"/>
        <v>0</v>
      </c>
      <c r="CF51" s="95"/>
      <c r="CG51" s="96">
        <f t="shared" si="14"/>
        <v>0</v>
      </c>
      <c r="CJ51" s="63">
        <f t="shared" si="57"/>
        <v>0</v>
      </c>
      <c r="CK51" s="63">
        <f t="shared" si="57"/>
        <v>0</v>
      </c>
      <c r="CL51" s="63">
        <f t="shared" si="57"/>
        <v>0</v>
      </c>
      <c r="CM51" s="63">
        <f t="shared" si="57"/>
        <v>0</v>
      </c>
      <c r="CN51" s="63">
        <f t="shared" si="57"/>
        <v>0</v>
      </c>
      <c r="CO51" s="63">
        <f t="shared" si="57"/>
        <v>0</v>
      </c>
      <c r="CP51" s="63">
        <f t="shared" si="57"/>
        <v>0</v>
      </c>
      <c r="CQ51" s="63">
        <f t="shared" si="57"/>
        <v>0</v>
      </c>
      <c r="CR51" s="63">
        <f t="shared" si="57"/>
        <v>0</v>
      </c>
      <c r="CS51" s="65">
        <f t="shared" si="17"/>
        <v>0</v>
      </c>
      <c r="CU51" s="68">
        <f t="shared" si="18"/>
        <v>0</v>
      </c>
      <c r="CW51" s="63">
        <f t="shared" si="58"/>
        <v>0</v>
      </c>
      <c r="CX51" s="63">
        <f t="shared" si="58"/>
        <v>0</v>
      </c>
      <c r="CY51" s="63">
        <f t="shared" si="58"/>
        <v>0</v>
      </c>
      <c r="CZ51" s="63">
        <f t="shared" si="58"/>
        <v>0</v>
      </c>
      <c r="DA51" s="63">
        <f t="shared" si="58"/>
        <v>0</v>
      </c>
      <c r="DB51" s="63">
        <f t="shared" si="58"/>
        <v>0</v>
      </c>
      <c r="DC51" s="63">
        <f t="shared" si="58"/>
        <v>300000</v>
      </c>
      <c r="DD51" s="63">
        <f t="shared" si="58"/>
        <v>0</v>
      </c>
      <c r="DE51" s="63">
        <f t="shared" si="58"/>
        <v>0</v>
      </c>
      <c r="DF51" s="63">
        <f t="shared" si="34"/>
        <v>300000</v>
      </c>
      <c r="DH51" s="68">
        <f t="shared" si="21"/>
        <v>300000</v>
      </c>
      <c r="DJ51" s="63">
        <f t="shared" si="59"/>
        <v>0</v>
      </c>
      <c r="DK51" s="63">
        <f t="shared" si="59"/>
        <v>0</v>
      </c>
      <c r="DL51" s="63">
        <f t="shared" si="59"/>
        <v>0</v>
      </c>
      <c r="DM51" s="63">
        <f t="shared" si="59"/>
        <v>0</v>
      </c>
      <c r="DN51" s="63">
        <f t="shared" si="59"/>
        <v>0</v>
      </c>
      <c r="DO51" s="63">
        <f t="shared" si="59"/>
        <v>0</v>
      </c>
      <c r="DP51" s="63">
        <f t="shared" si="59"/>
        <v>0</v>
      </c>
      <c r="DQ51" s="63">
        <f t="shared" si="59"/>
        <v>0</v>
      </c>
      <c r="DR51" s="63">
        <f t="shared" si="59"/>
        <v>0</v>
      </c>
      <c r="DS51" s="65">
        <f t="shared" si="24"/>
        <v>0</v>
      </c>
      <c r="DU51" s="68">
        <f t="shared" si="25"/>
        <v>0</v>
      </c>
      <c r="DW51" s="63">
        <f t="shared" si="60"/>
        <v>0</v>
      </c>
      <c r="DX51" s="63">
        <f t="shared" si="60"/>
        <v>0</v>
      </c>
      <c r="DY51" s="63">
        <f t="shared" si="60"/>
        <v>0</v>
      </c>
      <c r="DZ51" s="63">
        <f t="shared" si="60"/>
        <v>0</v>
      </c>
      <c r="EA51" s="63">
        <f t="shared" si="60"/>
        <v>0</v>
      </c>
      <c r="EB51" s="63">
        <f t="shared" si="60"/>
        <v>0</v>
      </c>
      <c r="EC51" s="63">
        <f t="shared" si="60"/>
        <v>0</v>
      </c>
      <c r="ED51" s="63">
        <f t="shared" si="60"/>
        <v>0</v>
      </c>
      <c r="EE51" s="63">
        <f t="shared" si="60"/>
        <v>0</v>
      </c>
      <c r="EF51" s="63">
        <f t="shared" si="35"/>
        <v>0</v>
      </c>
      <c r="EH51" s="68">
        <f t="shared" si="28"/>
        <v>0</v>
      </c>
      <c r="EK51" s="93">
        <f t="shared" si="61"/>
        <v>0</v>
      </c>
      <c r="EL51" s="93">
        <f t="shared" si="61"/>
        <v>0</v>
      </c>
      <c r="EM51" s="93">
        <f t="shared" si="61"/>
        <v>0</v>
      </c>
      <c r="EN51" s="93">
        <f t="shared" si="61"/>
        <v>0</v>
      </c>
      <c r="EO51" s="93">
        <f t="shared" si="61"/>
        <v>0</v>
      </c>
      <c r="EP51" s="93">
        <f t="shared" si="61"/>
        <v>0</v>
      </c>
      <c r="EQ51" s="93">
        <f t="shared" si="61"/>
        <v>0</v>
      </c>
      <c r="ER51" s="93">
        <f t="shared" si="61"/>
        <v>0</v>
      </c>
      <c r="ES51" s="93">
        <f t="shared" si="61"/>
        <v>0</v>
      </c>
      <c r="ET51" s="94">
        <f t="shared" si="31"/>
        <v>0</v>
      </c>
      <c r="EU51" s="95"/>
      <c r="EV51" s="96">
        <f t="shared" si="32"/>
        <v>0</v>
      </c>
    </row>
    <row r="52" spans="1:152" s="19" customFormat="1" ht="30" x14ac:dyDescent="0.25">
      <c r="A52" s="18" t="s">
        <v>227</v>
      </c>
      <c r="B52" s="21" t="s">
        <v>130</v>
      </c>
      <c r="C52" s="21" t="s">
        <v>295</v>
      </c>
      <c r="D52" s="22" t="s">
        <v>142</v>
      </c>
      <c r="E52" s="22"/>
      <c r="F52" s="10"/>
      <c r="G52" s="10">
        <v>175000</v>
      </c>
      <c r="H52" s="10"/>
      <c r="I52" s="10">
        <f t="shared" si="33"/>
        <v>175000</v>
      </c>
      <c r="J52" s="25"/>
      <c r="L52" s="44">
        <v>42236</v>
      </c>
      <c r="M52" s="45" t="s">
        <v>75</v>
      </c>
      <c r="N52" s="45" t="s">
        <v>134</v>
      </c>
      <c r="O52" s="45" t="s">
        <v>42</v>
      </c>
      <c r="P52" s="45"/>
      <c r="R52" s="69" t="s">
        <v>281</v>
      </c>
      <c r="S52" s="51"/>
      <c r="U52" s="63">
        <f t="shared" si="62"/>
        <v>0</v>
      </c>
      <c r="V52" s="63">
        <f t="shared" si="62"/>
        <v>0</v>
      </c>
      <c r="W52" s="63">
        <f t="shared" si="62"/>
        <v>0</v>
      </c>
      <c r="X52" s="63">
        <f t="shared" si="62"/>
        <v>0</v>
      </c>
      <c r="Y52" s="63">
        <f t="shared" si="62"/>
        <v>0</v>
      </c>
      <c r="Z52" s="63">
        <f t="shared" si="62"/>
        <v>0</v>
      </c>
      <c r="AA52" s="63">
        <f t="shared" si="62"/>
        <v>175000</v>
      </c>
      <c r="AB52" s="63">
        <f t="shared" si="62"/>
        <v>0</v>
      </c>
      <c r="AC52" s="63">
        <f t="shared" si="62"/>
        <v>0</v>
      </c>
      <c r="AD52" s="65">
        <f t="shared" si="2"/>
        <v>175000</v>
      </c>
      <c r="AF52" s="68">
        <f t="shared" si="0"/>
        <v>0</v>
      </c>
      <c r="AH52" s="63">
        <f t="shared" si="63"/>
        <v>0</v>
      </c>
      <c r="AI52" s="63">
        <f t="shared" si="63"/>
        <v>0</v>
      </c>
      <c r="AJ52" s="63">
        <f t="shared" si="63"/>
        <v>0</v>
      </c>
      <c r="AK52" s="63">
        <f t="shared" si="63"/>
        <v>0</v>
      </c>
      <c r="AL52" s="63">
        <f t="shared" si="63"/>
        <v>0</v>
      </c>
      <c r="AM52" s="63">
        <f t="shared" si="63"/>
        <v>0</v>
      </c>
      <c r="AN52" s="63">
        <f t="shared" si="63"/>
        <v>0</v>
      </c>
      <c r="AO52" s="63">
        <f t="shared" si="63"/>
        <v>0</v>
      </c>
      <c r="AP52" s="63">
        <f t="shared" si="63"/>
        <v>0</v>
      </c>
      <c r="AQ52" s="65">
        <f t="shared" si="4"/>
        <v>0</v>
      </c>
      <c r="AS52" s="68">
        <f t="shared" si="66"/>
        <v>0</v>
      </c>
      <c r="AU52" s="63">
        <f t="shared" si="64"/>
        <v>0</v>
      </c>
      <c r="AV52" s="63">
        <f t="shared" si="64"/>
        <v>0</v>
      </c>
      <c r="AW52" s="63">
        <f t="shared" si="64"/>
        <v>0</v>
      </c>
      <c r="AX52" s="63">
        <f t="shared" si="64"/>
        <v>0</v>
      </c>
      <c r="AY52" s="63">
        <f t="shared" si="64"/>
        <v>0</v>
      </c>
      <c r="AZ52" s="63">
        <f t="shared" si="64"/>
        <v>0</v>
      </c>
      <c r="BA52" s="63">
        <f t="shared" si="64"/>
        <v>0</v>
      </c>
      <c r="BB52" s="63">
        <f t="shared" si="64"/>
        <v>0</v>
      </c>
      <c r="BC52" s="63">
        <f t="shared" si="64"/>
        <v>0</v>
      </c>
      <c r="BD52" s="65">
        <f t="shared" si="7"/>
        <v>0</v>
      </c>
      <c r="BF52" s="68">
        <f t="shared" si="67"/>
        <v>0</v>
      </c>
      <c r="BH52" s="63">
        <f t="shared" si="65"/>
        <v>0</v>
      </c>
      <c r="BI52" s="63">
        <f t="shared" si="65"/>
        <v>0</v>
      </c>
      <c r="BJ52" s="63">
        <f t="shared" si="65"/>
        <v>0</v>
      </c>
      <c r="BK52" s="63">
        <f t="shared" si="65"/>
        <v>0</v>
      </c>
      <c r="BL52" s="63">
        <f t="shared" si="65"/>
        <v>0</v>
      </c>
      <c r="BM52" s="63">
        <f t="shared" si="65"/>
        <v>0</v>
      </c>
      <c r="BN52" s="63">
        <f t="shared" si="65"/>
        <v>0</v>
      </c>
      <c r="BO52" s="63">
        <f t="shared" si="65"/>
        <v>0</v>
      </c>
      <c r="BP52" s="63">
        <f t="shared" si="65"/>
        <v>0</v>
      </c>
      <c r="BQ52" s="65">
        <f t="shared" si="10"/>
        <v>0</v>
      </c>
      <c r="BS52" s="68">
        <f t="shared" si="68"/>
        <v>0</v>
      </c>
      <c r="BV52" s="93">
        <f t="shared" si="69"/>
        <v>0</v>
      </c>
      <c r="BW52" s="93">
        <f t="shared" si="69"/>
        <v>0</v>
      </c>
      <c r="BX52" s="93">
        <f t="shared" si="69"/>
        <v>0</v>
      </c>
      <c r="BY52" s="93">
        <f t="shared" si="69"/>
        <v>0</v>
      </c>
      <c r="BZ52" s="93">
        <f t="shared" si="69"/>
        <v>0</v>
      </c>
      <c r="CA52" s="93">
        <f t="shared" si="69"/>
        <v>0</v>
      </c>
      <c r="CB52" s="93">
        <f t="shared" si="69"/>
        <v>0</v>
      </c>
      <c r="CC52" s="93">
        <f t="shared" si="69"/>
        <v>0</v>
      </c>
      <c r="CD52" s="93">
        <f t="shared" si="69"/>
        <v>0</v>
      </c>
      <c r="CE52" s="94">
        <f t="shared" si="13"/>
        <v>0</v>
      </c>
      <c r="CF52" s="95"/>
      <c r="CG52" s="96">
        <f t="shared" si="14"/>
        <v>0</v>
      </c>
      <c r="CJ52" s="63">
        <f t="shared" si="57"/>
        <v>0</v>
      </c>
      <c r="CK52" s="63">
        <f t="shared" si="57"/>
        <v>0</v>
      </c>
      <c r="CL52" s="63">
        <f t="shared" si="57"/>
        <v>0</v>
      </c>
      <c r="CM52" s="63">
        <f t="shared" si="57"/>
        <v>0</v>
      </c>
      <c r="CN52" s="63">
        <f t="shared" si="57"/>
        <v>0</v>
      </c>
      <c r="CO52" s="63">
        <f t="shared" si="57"/>
        <v>0</v>
      </c>
      <c r="CP52" s="63">
        <f t="shared" si="57"/>
        <v>175000</v>
      </c>
      <c r="CQ52" s="63">
        <f t="shared" si="57"/>
        <v>0</v>
      </c>
      <c r="CR52" s="63">
        <f t="shared" si="57"/>
        <v>0</v>
      </c>
      <c r="CS52" s="65">
        <f t="shared" si="17"/>
        <v>175000</v>
      </c>
      <c r="CU52" s="68">
        <f t="shared" si="18"/>
        <v>175000</v>
      </c>
      <c r="CW52" s="63">
        <f t="shared" si="58"/>
        <v>0</v>
      </c>
      <c r="CX52" s="63">
        <f t="shared" si="58"/>
        <v>0</v>
      </c>
      <c r="CY52" s="63">
        <f t="shared" si="58"/>
        <v>0</v>
      </c>
      <c r="CZ52" s="63">
        <f t="shared" si="58"/>
        <v>0</v>
      </c>
      <c r="DA52" s="63">
        <f t="shared" si="58"/>
        <v>0</v>
      </c>
      <c r="DB52" s="63">
        <f t="shared" si="58"/>
        <v>0</v>
      </c>
      <c r="DC52" s="63">
        <f t="shared" si="58"/>
        <v>0</v>
      </c>
      <c r="DD52" s="63">
        <f t="shared" si="58"/>
        <v>0</v>
      </c>
      <c r="DE52" s="63">
        <f t="shared" si="58"/>
        <v>0</v>
      </c>
      <c r="DF52" s="63">
        <f t="shared" si="34"/>
        <v>0</v>
      </c>
      <c r="DH52" s="68">
        <f t="shared" si="21"/>
        <v>0</v>
      </c>
      <c r="DJ52" s="63">
        <f t="shared" si="59"/>
        <v>0</v>
      </c>
      <c r="DK52" s="63">
        <f t="shared" si="59"/>
        <v>0</v>
      </c>
      <c r="DL52" s="63">
        <f t="shared" si="59"/>
        <v>0</v>
      </c>
      <c r="DM52" s="63">
        <f t="shared" si="59"/>
        <v>0</v>
      </c>
      <c r="DN52" s="63">
        <f t="shared" si="59"/>
        <v>0</v>
      </c>
      <c r="DO52" s="63">
        <f t="shared" si="59"/>
        <v>0</v>
      </c>
      <c r="DP52" s="63">
        <f t="shared" si="59"/>
        <v>0</v>
      </c>
      <c r="DQ52" s="63">
        <f t="shared" si="59"/>
        <v>0</v>
      </c>
      <c r="DR52" s="63">
        <f t="shared" si="59"/>
        <v>0</v>
      </c>
      <c r="DS52" s="65">
        <f t="shared" si="24"/>
        <v>0</v>
      </c>
      <c r="DU52" s="68">
        <f t="shared" si="25"/>
        <v>0</v>
      </c>
      <c r="DW52" s="63">
        <f t="shared" si="60"/>
        <v>0</v>
      </c>
      <c r="DX52" s="63">
        <f t="shared" si="60"/>
        <v>0</v>
      </c>
      <c r="DY52" s="63">
        <f t="shared" si="60"/>
        <v>0</v>
      </c>
      <c r="DZ52" s="63">
        <f t="shared" si="60"/>
        <v>0</v>
      </c>
      <c r="EA52" s="63">
        <f t="shared" si="60"/>
        <v>0</v>
      </c>
      <c r="EB52" s="63">
        <f t="shared" si="60"/>
        <v>0</v>
      </c>
      <c r="EC52" s="63">
        <f t="shared" si="60"/>
        <v>0</v>
      </c>
      <c r="ED52" s="63">
        <f t="shared" si="60"/>
        <v>0</v>
      </c>
      <c r="EE52" s="63">
        <f t="shared" si="60"/>
        <v>0</v>
      </c>
      <c r="EF52" s="63">
        <f t="shared" si="35"/>
        <v>0</v>
      </c>
      <c r="EH52" s="68">
        <f t="shared" si="28"/>
        <v>0</v>
      </c>
      <c r="EK52" s="93">
        <f t="shared" si="61"/>
        <v>0</v>
      </c>
      <c r="EL52" s="93">
        <f t="shared" si="61"/>
        <v>0</v>
      </c>
      <c r="EM52" s="93">
        <f t="shared" si="61"/>
        <v>0</v>
      </c>
      <c r="EN52" s="93">
        <f t="shared" si="61"/>
        <v>0</v>
      </c>
      <c r="EO52" s="93">
        <f t="shared" si="61"/>
        <v>0</v>
      </c>
      <c r="EP52" s="93">
        <f t="shared" si="61"/>
        <v>0</v>
      </c>
      <c r="EQ52" s="93">
        <f t="shared" si="61"/>
        <v>0</v>
      </c>
      <c r="ER52" s="93">
        <f t="shared" si="61"/>
        <v>0</v>
      </c>
      <c r="ES52" s="93">
        <f t="shared" si="61"/>
        <v>0</v>
      </c>
      <c r="ET52" s="94">
        <f t="shared" si="31"/>
        <v>0</v>
      </c>
      <c r="EU52" s="95"/>
      <c r="EV52" s="96">
        <f t="shared" si="32"/>
        <v>0</v>
      </c>
    </row>
    <row r="53" spans="1:152" s="19" customFormat="1" ht="15" x14ac:dyDescent="0.25">
      <c r="A53" s="18" t="s">
        <v>228</v>
      </c>
      <c r="B53" s="21"/>
      <c r="C53" s="21"/>
      <c r="D53" s="22"/>
      <c r="E53" s="10"/>
      <c r="F53" s="10"/>
      <c r="G53" s="10"/>
      <c r="H53" s="10"/>
      <c r="I53" s="10">
        <f t="shared" si="33"/>
        <v>0</v>
      </c>
      <c r="J53" s="25"/>
      <c r="L53" s="44"/>
      <c r="M53" s="45"/>
      <c r="N53" s="45"/>
      <c r="O53" s="45"/>
      <c r="P53" s="45"/>
      <c r="R53" s="69" t="s">
        <v>282</v>
      </c>
      <c r="S53" s="51"/>
      <c r="U53" s="63">
        <f t="shared" si="62"/>
        <v>0</v>
      </c>
      <c r="V53" s="63">
        <f t="shared" si="62"/>
        <v>0</v>
      </c>
      <c r="W53" s="63">
        <f t="shared" si="62"/>
        <v>0</v>
      </c>
      <c r="X53" s="63">
        <f t="shared" si="62"/>
        <v>0</v>
      </c>
      <c r="Y53" s="63">
        <f t="shared" si="62"/>
        <v>0</v>
      </c>
      <c r="Z53" s="63">
        <f t="shared" si="62"/>
        <v>0</v>
      </c>
      <c r="AA53" s="63">
        <f t="shared" si="62"/>
        <v>0</v>
      </c>
      <c r="AB53" s="63">
        <f t="shared" si="62"/>
        <v>0</v>
      </c>
      <c r="AC53" s="63">
        <f t="shared" si="62"/>
        <v>0</v>
      </c>
      <c r="AD53" s="65">
        <f t="shared" si="2"/>
        <v>0</v>
      </c>
      <c r="AF53" s="68">
        <f t="shared" si="0"/>
        <v>0</v>
      </c>
      <c r="AH53" s="63">
        <f t="shared" si="63"/>
        <v>0</v>
      </c>
      <c r="AI53" s="63">
        <f t="shared" si="63"/>
        <v>0</v>
      </c>
      <c r="AJ53" s="63">
        <f t="shared" si="63"/>
        <v>0</v>
      </c>
      <c r="AK53" s="63">
        <f t="shared" si="63"/>
        <v>0</v>
      </c>
      <c r="AL53" s="63">
        <f t="shared" si="63"/>
        <v>0</v>
      </c>
      <c r="AM53" s="63">
        <f t="shared" si="63"/>
        <v>0</v>
      </c>
      <c r="AN53" s="63">
        <f t="shared" si="63"/>
        <v>0</v>
      </c>
      <c r="AO53" s="63">
        <f t="shared" si="63"/>
        <v>0</v>
      </c>
      <c r="AP53" s="63">
        <f t="shared" si="63"/>
        <v>0</v>
      </c>
      <c r="AQ53" s="65">
        <f t="shared" si="4"/>
        <v>0</v>
      </c>
      <c r="AS53" s="68">
        <f t="shared" si="66"/>
        <v>0</v>
      </c>
      <c r="AU53" s="63">
        <f t="shared" si="64"/>
        <v>0</v>
      </c>
      <c r="AV53" s="63">
        <f t="shared" si="64"/>
        <v>0</v>
      </c>
      <c r="AW53" s="63">
        <f t="shared" si="64"/>
        <v>0</v>
      </c>
      <c r="AX53" s="63">
        <f t="shared" si="64"/>
        <v>0</v>
      </c>
      <c r="AY53" s="63">
        <f t="shared" si="64"/>
        <v>0</v>
      </c>
      <c r="AZ53" s="63">
        <f t="shared" si="64"/>
        <v>0</v>
      </c>
      <c r="BA53" s="63">
        <f t="shared" si="64"/>
        <v>0</v>
      </c>
      <c r="BB53" s="63">
        <f t="shared" si="64"/>
        <v>0</v>
      </c>
      <c r="BC53" s="63">
        <f t="shared" si="64"/>
        <v>0</v>
      </c>
      <c r="BD53" s="65">
        <f t="shared" si="7"/>
        <v>0</v>
      </c>
      <c r="BF53" s="68">
        <f t="shared" si="67"/>
        <v>0</v>
      </c>
      <c r="BH53" s="63">
        <f t="shared" si="65"/>
        <v>0</v>
      </c>
      <c r="BI53" s="63">
        <f t="shared" si="65"/>
        <v>0</v>
      </c>
      <c r="BJ53" s="63">
        <f t="shared" si="65"/>
        <v>0</v>
      </c>
      <c r="BK53" s="63">
        <f t="shared" si="65"/>
        <v>0</v>
      </c>
      <c r="BL53" s="63">
        <f t="shared" si="65"/>
        <v>0</v>
      </c>
      <c r="BM53" s="63">
        <f t="shared" si="65"/>
        <v>0</v>
      </c>
      <c r="BN53" s="63">
        <f t="shared" si="65"/>
        <v>0</v>
      </c>
      <c r="BO53" s="63">
        <f t="shared" si="65"/>
        <v>0</v>
      </c>
      <c r="BP53" s="63">
        <f t="shared" si="65"/>
        <v>0</v>
      </c>
      <c r="BQ53" s="65">
        <f t="shared" si="10"/>
        <v>0</v>
      </c>
      <c r="BS53" s="68">
        <f t="shared" si="68"/>
        <v>0</v>
      </c>
      <c r="BV53" s="93">
        <f t="shared" si="69"/>
        <v>0</v>
      </c>
      <c r="BW53" s="93">
        <f t="shared" si="69"/>
        <v>0</v>
      </c>
      <c r="BX53" s="93">
        <f t="shared" si="69"/>
        <v>0</v>
      </c>
      <c r="BY53" s="93">
        <f t="shared" si="69"/>
        <v>0</v>
      </c>
      <c r="BZ53" s="93">
        <f t="shared" si="69"/>
        <v>0</v>
      </c>
      <c r="CA53" s="93">
        <f t="shared" si="69"/>
        <v>0</v>
      </c>
      <c r="CB53" s="93">
        <f t="shared" si="69"/>
        <v>0</v>
      </c>
      <c r="CC53" s="93">
        <f t="shared" si="69"/>
        <v>0</v>
      </c>
      <c r="CD53" s="93">
        <f t="shared" si="69"/>
        <v>0</v>
      </c>
      <c r="CE53" s="94">
        <f t="shared" si="13"/>
        <v>0</v>
      </c>
      <c r="CF53" s="95"/>
      <c r="CG53" s="96">
        <f t="shared" si="14"/>
        <v>0</v>
      </c>
      <c r="CJ53" s="63">
        <f t="shared" si="57"/>
        <v>0</v>
      </c>
      <c r="CK53" s="63">
        <f t="shared" si="57"/>
        <v>0</v>
      </c>
      <c r="CL53" s="63">
        <f t="shared" si="57"/>
        <v>0</v>
      </c>
      <c r="CM53" s="63">
        <f t="shared" si="57"/>
        <v>0</v>
      </c>
      <c r="CN53" s="63">
        <f t="shared" si="57"/>
        <v>0</v>
      </c>
      <c r="CO53" s="63">
        <f t="shared" si="57"/>
        <v>0</v>
      </c>
      <c r="CP53" s="63">
        <f t="shared" si="57"/>
        <v>0</v>
      </c>
      <c r="CQ53" s="63">
        <f t="shared" si="57"/>
        <v>0</v>
      </c>
      <c r="CR53" s="63">
        <f t="shared" si="57"/>
        <v>0</v>
      </c>
      <c r="CS53" s="65">
        <f t="shared" si="17"/>
        <v>0</v>
      </c>
      <c r="CU53" s="68">
        <f t="shared" si="18"/>
        <v>0</v>
      </c>
      <c r="CW53" s="63">
        <f t="shared" si="58"/>
        <v>0</v>
      </c>
      <c r="CX53" s="63">
        <f t="shared" si="58"/>
        <v>0</v>
      </c>
      <c r="CY53" s="63">
        <f t="shared" si="58"/>
        <v>0</v>
      </c>
      <c r="CZ53" s="63">
        <f t="shared" si="58"/>
        <v>0</v>
      </c>
      <c r="DA53" s="63">
        <f t="shared" si="58"/>
        <v>0</v>
      </c>
      <c r="DB53" s="63">
        <f t="shared" si="58"/>
        <v>0</v>
      </c>
      <c r="DC53" s="63">
        <f t="shared" si="58"/>
        <v>0</v>
      </c>
      <c r="DD53" s="63">
        <f t="shared" si="58"/>
        <v>0</v>
      </c>
      <c r="DE53" s="63">
        <f t="shared" si="58"/>
        <v>0</v>
      </c>
      <c r="DF53" s="63">
        <f t="shared" si="34"/>
        <v>0</v>
      </c>
      <c r="DH53" s="68">
        <f t="shared" si="21"/>
        <v>0</v>
      </c>
      <c r="DJ53" s="63">
        <f t="shared" si="59"/>
        <v>0</v>
      </c>
      <c r="DK53" s="63">
        <f t="shared" si="59"/>
        <v>0</v>
      </c>
      <c r="DL53" s="63">
        <f t="shared" si="59"/>
        <v>0</v>
      </c>
      <c r="DM53" s="63">
        <f t="shared" si="59"/>
        <v>0</v>
      </c>
      <c r="DN53" s="63">
        <f t="shared" si="59"/>
        <v>0</v>
      </c>
      <c r="DO53" s="63">
        <f t="shared" si="59"/>
        <v>0</v>
      </c>
      <c r="DP53" s="63">
        <f t="shared" si="59"/>
        <v>0</v>
      </c>
      <c r="DQ53" s="63">
        <f t="shared" si="59"/>
        <v>0</v>
      </c>
      <c r="DR53" s="63">
        <f t="shared" si="59"/>
        <v>0</v>
      </c>
      <c r="DS53" s="65">
        <f t="shared" si="24"/>
        <v>0</v>
      </c>
      <c r="DU53" s="68">
        <f t="shared" si="25"/>
        <v>0</v>
      </c>
      <c r="DW53" s="63">
        <f t="shared" si="60"/>
        <v>0</v>
      </c>
      <c r="DX53" s="63">
        <f t="shared" si="60"/>
        <v>0</v>
      </c>
      <c r="DY53" s="63">
        <f t="shared" si="60"/>
        <v>0</v>
      </c>
      <c r="DZ53" s="63">
        <f t="shared" si="60"/>
        <v>0</v>
      </c>
      <c r="EA53" s="63">
        <f t="shared" si="60"/>
        <v>0</v>
      </c>
      <c r="EB53" s="63">
        <f t="shared" si="60"/>
        <v>0</v>
      </c>
      <c r="EC53" s="63">
        <f t="shared" si="60"/>
        <v>0</v>
      </c>
      <c r="ED53" s="63">
        <f t="shared" si="60"/>
        <v>0</v>
      </c>
      <c r="EE53" s="63">
        <f t="shared" si="60"/>
        <v>0</v>
      </c>
      <c r="EF53" s="63">
        <f t="shared" si="35"/>
        <v>0</v>
      </c>
      <c r="EH53" s="68">
        <f t="shared" si="28"/>
        <v>0</v>
      </c>
      <c r="EK53" s="93">
        <f t="shared" si="61"/>
        <v>0</v>
      </c>
      <c r="EL53" s="93">
        <f t="shared" si="61"/>
        <v>0</v>
      </c>
      <c r="EM53" s="93">
        <f t="shared" si="61"/>
        <v>0</v>
      </c>
      <c r="EN53" s="93">
        <f t="shared" si="61"/>
        <v>0</v>
      </c>
      <c r="EO53" s="93">
        <f t="shared" si="61"/>
        <v>0</v>
      </c>
      <c r="EP53" s="93">
        <f t="shared" si="61"/>
        <v>0</v>
      </c>
      <c r="EQ53" s="93">
        <f t="shared" si="61"/>
        <v>0</v>
      </c>
      <c r="ER53" s="93">
        <f t="shared" si="61"/>
        <v>0</v>
      </c>
      <c r="ES53" s="93">
        <f t="shared" si="61"/>
        <v>0</v>
      </c>
      <c r="ET53" s="94">
        <f t="shared" si="31"/>
        <v>0</v>
      </c>
      <c r="EU53" s="95"/>
      <c r="EV53" s="96">
        <f t="shared" si="32"/>
        <v>0</v>
      </c>
    </row>
    <row r="54" spans="1:152" s="19" customFormat="1" ht="30" x14ac:dyDescent="0.25">
      <c r="A54" s="18" t="s">
        <v>229</v>
      </c>
      <c r="B54" s="21" t="s">
        <v>130</v>
      </c>
      <c r="C54" s="21" t="s">
        <v>295</v>
      </c>
      <c r="D54" s="22" t="s">
        <v>143</v>
      </c>
      <c r="E54" s="22"/>
      <c r="F54" s="10">
        <v>650000</v>
      </c>
      <c r="G54" s="10"/>
      <c r="H54" s="10">
        <v>150000</v>
      </c>
      <c r="I54" s="10">
        <f t="shared" si="33"/>
        <v>800000</v>
      </c>
      <c r="J54" s="25"/>
      <c r="L54" s="44">
        <v>42236</v>
      </c>
      <c r="M54" s="45" t="s">
        <v>75</v>
      </c>
      <c r="N54" s="45" t="s">
        <v>134</v>
      </c>
      <c r="O54" s="45" t="s">
        <v>42</v>
      </c>
      <c r="P54" s="45"/>
      <c r="R54" s="69" t="s">
        <v>282</v>
      </c>
      <c r="S54" s="51"/>
      <c r="U54" s="63">
        <f t="shared" si="62"/>
        <v>0</v>
      </c>
      <c r="V54" s="63">
        <f t="shared" si="62"/>
        <v>0</v>
      </c>
      <c r="W54" s="63">
        <f t="shared" si="62"/>
        <v>0</v>
      </c>
      <c r="X54" s="63">
        <f t="shared" si="62"/>
        <v>0</v>
      </c>
      <c r="Y54" s="63">
        <f t="shared" si="62"/>
        <v>0</v>
      </c>
      <c r="Z54" s="63">
        <f t="shared" si="62"/>
        <v>0</v>
      </c>
      <c r="AA54" s="63">
        <f t="shared" si="62"/>
        <v>0</v>
      </c>
      <c r="AB54" s="63">
        <f t="shared" si="62"/>
        <v>0</v>
      </c>
      <c r="AC54" s="63">
        <f t="shared" si="62"/>
        <v>0</v>
      </c>
      <c r="AD54" s="65">
        <f t="shared" si="2"/>
        <v>0</v>
      </c>
      <c r="AF54" s="68">
        <f t="shared" si="0"/>
        <v>0</v>
      </c>
      <c r="AH54" s="63">
        <f t="shared" si="63"/>
        <v>0</v>
      </c>
      <c r="AI54" s="63">
        <f t="shared" si="63"/>
        <v>0</v>
      </c>
      <c r="AJ54" s="63">
        <f t="shared" si="63"/>
        <v>0</v>
      </c>
      <c r="AK54" s="63">
        <f t="shared" si="63"/>
        <v>0</v>
      </c>
      <c r="AL54" s="63">
        <f t="shared" si="63"/>
        <v>0</v>
      </c>
      <c r="AM54" s="63">
        <f t="shared" si="63"/>
        <v>0</v>
      </c>
      <c r="AN54" s="63">
        <f t="shared" si="63"/>
        <v>0</v>
      </c>
      <c r="AO54" s="63">
        <f t="shared" si="63"/>
        <v>0</v>
      </c>
      <c r="AP54" s="63">
        <f t="shared" si="63"/>
        <v>0</v>
      </c>
      <c r="AQ54" s="65">
        <f t="shared" si="4"/>
        <v>0</v>
      </c>
      <c r="AS54" s="68">
        <f t="shared" si="66"/>
        <v>-650000</v>
      </c>
      <c r="AU54" s="63">
        <f t="shared" si="64"/>
        <v>0</v>
      </c>
      <c r="AV54" s="63">
        <f t="shared" si="64"/>
        <v>0</v>
      </c>
      <c r="AW54" s="63">
        <f t="shared" si="64"/>
        <v>0</v>
      </c>
      <c r="AX54" s="63">
        <f t="shared" si="64"/>
        <v>0</v>
      </c>
      <c r="AY54" s="63">
        <f t="shared" si="64"/>
        <v>0</v>
      </c>
      <c r="AZ54" s="63">
        <f t="shared" si="64"/>
        <v>0</v>
      </c>
      <c r="BA54" s="63">
        <f t="shared" si="64"/>
        <v>0</v>
      </c>
      <c r="BB54" s="63">
        <f t="shared" si="64"/>
        <v>0</v>
      </c>
      <c r="BC54" s="63">
        <f t="shared" si="64"/>
        <v>0</v>
      </c>
      <c r="BD54" s="65">
        <f t="shared" si="7"/>
        <v>0</v>
      </c>
      <c r="BF54" s="68">
        <f t="shared" si="67"/>
        <v>-150000</v>
      </c>
      <c r="BH54" s="63">
        <f t="shared" si="65"/>
        <v>0</v>
      </c>
      <c r="BI54" s="63">
        <f t="shared" si="65"/>
        <v>0</v>
      </c>
      <c r="BJ54" s="63">
        <f t="shared" si="65"/>
        <v>0</v>
      </c>
      <c r="BK54" s="63">
        <f t="shared" si="65"/>
        <v>0</v>
      </c>
      <c r="BL54" s="63">
        <f t="shared" si="65"/>
        <v>0</v>
      </c>
      <c r="BM54" s="63">
        <f t="shared" si="65"/>
        <v>0</v>
      </c>
      <c r="BN54" s="63">
        <f t="shared" si="65"/>
        <v>0</v>
      </c>
      <c r="BO54" s="63">
        <f t="shared" si="65"/>
        <v>0</v>
      </c>
      <c r="BP54" s="63">
        <f t="shared" si="65"/>
        <v>0</v>
      </c>
      <c r="BQ54" s="65">
        <f t="shared" si="10"/>
        <v>0</v>
      </c>
      <c r="BS54" s="68">
        <f t="shared" si="68"/>
        <v>0</v>
      </c>
      <c r="BV54" s="93">
        <f t="shared" si="69"/>
        <v>0</v>
      </c>
      <c r="BW54" s="93">
        <f t="shared" si="69"/>
        <v>0</v>
      </c>
      <c r="BX54" s="93">
        <f t="shared" si="69"/>
        <v>0</v>
      </c>
      <c r="BY54" s="93">
        <f t="shared" si="69"/>
        <v>0</v>
      </c>
      <c r="BZ54" s="93">
        <f t="shared" si="69"/>
        <v>0</v>
      </c>
      <c r="CA54" s="93">
        <f t="shared" si="69"/>
        <v>0</v>
      </c>
      <c r="CB54" s="93">
        <f t="shared" si="69"/>
        <v>0</v>
      </c>
      <c r="CC54" s="93">
        <f t="shared" si="69"/>
        <v>0</v>
      </c>
      <c r="CD54" s="93">
        <f t="shared" si="69"/>
        <v>0</v>
      </c>
      <c r="CE54" s="94">
        <f t="shared" si="13"/>
        <v>0</v>
      </c>
      <c r="CF54" s="95"/>
      <c r="CG54" s="96">
        <f t="shared" si="14"/>
        <v>0</v>
      </c>
      <c r="CJ54" s="63">
        <f t="shared" si="57"/>
        <v>0</v>
      </c>
      <c r="CK54" s="63">
        <f t="shared" si="57"/>
        <v>0</v>
      </c>
      <c r="CL54" s="63">
        <f t="shared" si="57"/>
        <v>0</v>
      </c>
      <c r="CM54" s="63">
        <f t="shared" si="57"/>
        <v>0</v>
      </c>
      <c r="CN54" s="63">
        <f t="shared" si="57"/>
        <v>0</v>
      </c>
      <c r="CO54" s="63">
        <f t="shared" si="57"/>
        <v>0</v>
      </c>
      <c r="CP54" s="63">
        <f t="shared" si="57"/>
        <v>0</v>
      </c>
      <c r="CQ54" s="63">
        <f t="shared" si="57"/>
        <v>0</v>
      </c>
      <c r="CR54" s="63">
        <f t="shared" si="57"/>
        <v>0</v>
      </c>
      <c r="CS54" s="65">
        <f t="shared" si="17"/>
        <v>0</v>
      </c>
      <c r="CU54" s="68">
        <f t="shared" si="18"/>
        <v>0</v>
      </c>
      <c r="CW54" s="63">
        <f t="shared" si="58"/>
        <v>0</v>
      </c>
      <c r="CX54" s="63">
        <f t="shared" si="58"/>
        <v>0</v>
      </c>
      <c r="CY54" s="63">
        <f t="shared" si="58"/>
        <v>0</v>
      </c>
      <c r="CZ54" s="63">
        <f t="shared" si="58"/>
        <v>0</v>
      </c>
      <c r="DA54" s="63">
        <f t="shared" si="58"/>
        <v>0</v>
      </c>
      <c r="DB54" s="63">
        <f t="shared" si="58"/>
        <v>0</v>
      </c>
      <c r="DC54" s="63">
        <f t="shared" si="58"/>
        <v>650000</v>
      </c>
      <c r="DD54" s="63">
        <f t="shared" si="58"/>
        <v>0</v>
      </c>
      <c r="DE54" s="63">
        <f t="shared" si="58"/>
        <v>0</v>
      </c>
      <c r="DF54" s="63">
        <f t="shared" si="34"/>
        <v>650000</v>
      </c>
      <c r="DH54" s="68">
        <f t="shared" si="21"/>
        <v>650000</v>
      </c>
      <c r="DJ54" s="63">
        <f t="shared" si="59"/>
        <v>0</v>
      </c>
      <c r="DK54" s="63">
        <f t="shared" si="59"/>
        <v>0</v>
      </c>
      <c r="DL54" s="63">
        <f t="shared" si="59"/>
        <v>0</v>
      </c>
      <c r="DM54" s="63">
        <f t="shared" si="59"/>
        <v>0</v>
      </c>
      <c r="DN54" s="63">
        <f t="shared" si="59"/>
        <v>0</v>
      </c>
      <c r="DO54" s="63">
        <f t="shared" si="59"/>
        <v>0</v>
      </c>
      <c r="DP54" s="63">
        <f t="shared" si="59"/>
        <v>150000</v>
      </c>
      <c r="DQ54" s="63">
        <f t="shared" si="59"/>
        <v>0</v>
      </c>
      <c r="DR54" s="63">
        <f t="shared" si="59"/>
        <v>0</v>
      </c>
      <c r="DS54" s="65">
        <f t="shared" si="24"/>
        <v>150000</v>
      </c>
      <c r="DU54" s="68">
        <f t="shared" si="25"/>
        <v>150000</v>
      </c>
      <c r="DW54" s="63">
        <f t="shared" si="60"/>
        <v>0</v>
      </c>
      <c r="DX54" s="63">
        <f t="shared" si="60"/>
        <v>0</v>
      </c>
      <c r="DY54" s="63">
        <f t="shared" si="60"/>
        <v>0</v>
      </c>
      <c r="DZ54" s="63">
        <f t="shared" si="60"/>
        <v>0</v>
      </c>
      <c r="EA54" s="63">
        <f t="shared" si="60"/>
        <v>0</v>
      </c>
      <c r="EB54" s="63">
        <f t="shared" si="60"/>
        <v>0</v>
      </c>
      <c r="EC54" s="63">
        <f t="shared" si="60"/>
        <v>0</v>
      </c>
      <c r="ED54" s="63">
        <f t="shared" si="60"/>
        <v>0</v>
      </c>
      <c r="EE54" s="63">
        <f t="shared" si="60"/>
        <v>0</v>
      </c>
      <c r="EF54" s="63">
        <f t="shared" si="35"/>
        <v>0</v>
      </c>
      <c r="EH54" s="68">
        <f t="shared" si="28"/>
        <v>0</v>
      </c>
      <c r="EK54" s="93">
        <f t="shared" si="61"/>
        <v>0</v>
      </c>
      <c r="EL54" s="93">
        <f t="shared" si="61"/>
        <v>0</v>
      </c>
      <c r="EM54" s="93">
        <f t="shared" si="61"/>
        <v>0</v>
      </c>
      <c r="EN54" s="93">
        <f t="shared" si="61"/>
        <v>0</v>
      </c>
      <c r="EO54" s="93">
        <f t="shared" si="61"/>
        <v>0</v>
      </c>
      <c r="EP54" s="93">
        <f t="shared" si="61"/>
        <v>0</v>
      </c>
      <c r="EQ54" s="93">
        <f t="shared" si="61"/>
        <v>0</v>
      </c>
      <c r="ER54" s="93">
        <f t="shared" si="61"/>
        <v>0</v>
      </c>
      <c r="ES54" s="93">
        <f t="shared" si="61"/>
        <v>0</v>
      </c>
      <c r="ET54" s="94">
        <f t="shared" si="31"/>
        <v>0</v>
      </c>
      <c r="EU54" s="95"/>
      <c r="EV54" s="96">
        <f t="shared" si="32"/>
        <v>0</v>
      </c>
    </row>
    <row r="55" spans="1:152" s="19" customFormat="1" ht="15" x14ac:dyDescent="0.25">
      <c r="A55" s="18" t="s">
        <v>230</v>
      </c>
      <c r="B55" s="21" t="s">
        <v>130</v>
      </c>
      <c r="C55" s="21" t="s">
        <v>295</v>
      </c>
      <c r="D55" s="22" t="s">
        <v>165</v>
      </c>
      <c r="E55" s="22"/>
      <c r="F55" s="10"/>
      <c r="G55" s="10">
        <v>168560</v>
      </c>
      <c r="H55" s="10"/>
      <c r="I55" s="10">
        <f t="shared" si="33"/>
        <v>168560</v>
      </c>
      <c r="J55" s="25">
        <v>1</v>
      </c>
      <c r="L55" s="44">
        <v>42236</v>
      </c>
      <c r="M55" s="45" t="s">
        <v>75</v>
      </c>
      <c r="N55" s="45" t="s">
        <v>134</v>
      </c>
      <c r="O55" s="45" t="s">
        <v>42</v>
      </c>
      <c r="P55" s="45"/>
      <c r="R55" s="69" t="s">
        <v>282</v>
      </c>
      <c r="S55" s="51"/>
      <c r="U55" s="63">
        <f t="shared" ref="U55:AC65" si="70">IF($C55=U$3,(IF($R55="On",$G55,0)),0)</f>
        <v>0</v>
      </c>
      <c r="V55" s="63">
        <f t="shared" si="70"/>
        <v>0</v>
      </c>
      <c r="W55" s="63">
        <f t="shared" si="70"/>
        <v>0</v>
      </c>
      <c r="X55" s="63">
        <f t="shared" si="70"/>
        <v>0</v>
      </c>
      <c r="Y55" s="63">
        <f t="shared" si="70"/>
        <v>0</v>
      </c>
      <c r="Z55" s="63">
        <f t="shared" si="70"/>
        <v>0</v>
      </c>
      <c r="AA55" s="63">
        <f t="shared" si="70"/>
        <v>0</v>
      </c>
      <c r="AB55" s="63">
        <f t="shared" si="70"/>
        <v>0</v>
      </c>
      <c r="AC55" s="63">
        <f t="shared" si="70"/>
        <v>0</v>
      </c>
      <c r="AD55" s="65">
        <f t="shared" si="2"/>
        <v>0</v>
      </c>
      <c r="AF55" s="68">
        <f t="shared" si="0"/>
        <v>-168560</v>
      </c>
      <c r="AH55" s="63">
        <f t="shared" ref="AH55:AP65" si="71">IF($C55=AH$3,(IF($R55="On",$F55,0)),0)</f>
        <v>0</v>
      </c>
      <c r="AI55" s="63">
        <f t="shared" si="71"/>
        <v>0</v>
      </c>
      <c r="AJ55" s="63">
        <f t="shared" si="71"/>
        <v>0</v>
      </c>
      <c r="AK55" s="63">
        <f t="shared" si="71"/>
        <v>0</v>
      </c>
      <c r="AL55" s="63">
        <f t="shared" si="71"/>
        <v>0</v>
      </c>
      <c r="AM55" s="63">
        <f t="shared" si="71"/>
        <v>0</v>
      </c>
      <c r="AN55" s="63">
        <f t="shared" si="71"/>
        <v>0</v>
      </c>
      <c r="AO55" s="63">
        <f t="shared" si="71"/>
        <v>0</v>
      </c>
      <c r="AP55" s="63">
        <f t="shared" si="71"/>
        <v>0</v>
      </c>
      <c r="AQ55" s="65">
        <f t="shared" si="4"/>
        <v>0</v>
      </c>
      <c r="AS55" s="68">
        <f t="shared" si="66"/>
        <v>0</v>
      </c>
      <c r="AU55" s="63">
        <f t="shared" ref="AU55:BC65" si="72">IF($C55=AU$3,(IF($R55="On",$H55,0)),0)</f>
        <v>0</v>
      </c>
      <c r="AV55" s="63">
        <f t="shared" si="72"/>
        <v>0</v>
      </c>
      <c r="AW55" s="63">
        <f t="shared" si="72"/>
        <v>0</v>
      </c>
      <c r="AX55" s="63">
        <f t="shared" si="72"/>
        <v>0</v>
      </c>
      <c r="AY55" s="63">
        <f t="shared" si="72"/>
        <v>0</v>
      </c>
      <c r="AZ55" s="63">
        <f t="shared" si="72"/>
        <v>0</v>
      </c>
      <c r="BA55" s="63">
        <f t="shared" si="72"/>
        <v>0</v>
      </c>
      <c r="BB55" s="63">
        <f t="shared" si="72"/>
        <v>0</v>
      </c>
      <c r="BC55" s="63">
        <f t="shared" si="72"/>
        <v>0</v>
      </c>
      <c r="BD55" s="65">
        <f t="shared" si="7"/>
        <v>0</v>
      </c>
      <c r="BF55" s="68">
        <f t="shared" si="67"/>
        <v>0</v>
      </c>
      <c r="BH55" s="63">
        <f t="shared" ref="BH55:BP65" si="73">IF($C55=BH$3,(IF($R55="On",$E55,0)),0)</f>
        <v>0</v>
      </c>
      <c r="BI55" s="63">
        <f t="shared" si="73"/>
        <v>0</v>
      </c>
      <c r="BJ55" s="63">
        <f t="shared" si="73"/>
        <v>0</v>
      </c>
      <c r="BK55" s="63">
        <f t="shared" si="73"/>
        <v>0</v>
      </c>
      <c r="BL55" s="63">
        <f t="shared" si="73"/>
        <v>0</v>
      </c>
      <c r="BM55" s="63">
        <f t="shared" si="73"/>
        <v>0</v>
      </c>
      <c r="BN55" s="63">
        <f t="shared" si="73"/>
        <v>0</v>
      </c>
      <c r="BO55" s="63">
        <f t="shared" si="73"/>
        <v>0</v>
      </c>
      <c r="BP55" s="63">
        <f t="shared" si="73"/>
        <v>0</v>
      </c>
      <c r="BQ55" s="65">
        <f t="shared" si="10"/>
        <v>0</v>
      </c>
      <c r="BS55" s="68">
        <f t="shared" si="68"/>
        <v>0</v>
      </c>
      <c r="BV55" s="93">
        <f t="shared" si="69"/>
        <v>0</v>
      </c>
      <c r="BW55" s="93">
        <f t="shared" si="69"/>
        <v>0</v>
      </c>
      <c r="BX55" s="93">
        <f t="shared" si="69"/>
        <v>0</v>
      </c>
      <c r="BY55" s="93">
        <f t="shared" si="69"/>
        <v>0</v>
      </c>
      <c r="BZ55" s="93">
        <f t="shared" si="69"/>
        <v>0</v>
      </c>
      <c r="CA55" s="93">
        <f t="shared" si="69"/>
        <v>0</v>
      </c>
      <c r="CB55" s="93">
        <f t="shared" si="69"/>
        <v>0</v>
      </c>
      <c r="CC55" s="93">
        <f t="shared" si="69"/>
        <v>0</v>
      </c>
      <c r="CD55" s="93">
        <f t="shared" si="69"/>
        <v>0</v>
      </c>
      <c r="CE55" s="94">
        <f t="shared" si="13"/>
        <v>0</v>
      </c>
      <c r="CF55" s="95"/>
      <c r="CG55" s="96">
        <f t="shared" si="14"/>
        <v>0</v>
      </c>
      <c r="CJ55" s="63">
        <f t="shared" si="57"/>
        <v>0</v>
      </c>
      <c r="CK55" s="63">
        <f t="shared" si="57"/>
        <v>0</v>
      </c>
      <c r="CL55" s="63">
        <f t="shared" si="57"/>
        <v>0</v>
      </c>
      <c r="CM55" s="63">
        <f t="shared" si="57"/>
        <v>0</v>
      </c>
      <c r="CN55" s="63">
        <f t="shared" si="57"/>
        <v>0</v>
      </c>
      <c r="CO55" s="63">
        <f t="shared" si="57"/>
        <v>0</v>
      </c>
      <c r="CP55" s="63">
        <f t="shared" si="57"/>
        <v>168560</v>
      </c>
      <c r="CQ55" s="63">
        <f t="shared" si="57"/>
        <v>0</v>
      </c>
      <c r="CR55" s="63">
        <f t="shared" si="57"/>
        <v>0</v>
      </c>
      <c r="CS55" s="65">
        <f t="shared" si="17"/>
        <v>168560</v>
      </c>
      <c r="CU55" s="68">
        <f t="shared" si="18"/>
        <v>168560</v>
      </c>
      <c r="CW55" s="63">
        <f t="shared" si="58"/>
        <v>0</v>
      </c>
      <c r="CX55" s="63">
        <f t="shared" si="58"/>
        <v>0</v>
      </c>
      <c r="CY55" s="63">
        <f t="shared" si="58"/>
        <v>0</v>
      </c>
      <c r="CZ55" s="63">
        <f t="shared" si="58"/>
        <v>0</v>
      </c>
      <c r="DA55" s="63">
        <f t="shared" si="58"/>
        <v>0</v>
      </c>
      <c r="DB55" s="63">
        <f t="shared" si="58"/>
        <v>0</v>
      </c>
      <c r="DC55" s="63">
        <f t="shared" si="58"/>
        <v>0</v>
      </c>
      <c r="DD55" s="63">
        <f t="shared" si="58"/>
        <v>0</v>
      </c>
      <c r="DE55" s="63">
        <f t="shared" si="58"/>
        <v>0</v>
      </c>
      <c r="DF55" s="63">
        <f t="shared" si="34"/>
        <v>0</v>
      </c>
      <c r="DH55" s="68">
        <f t="shared" si="21"/>
        <v>0</v>
      </c>
      <c r="DJ55" s="63">
        <f t="shared" si="59"/>
        <v>0</v>
      </c>
      <c r="DK55" s="63">
        <f t="shared" si="59"/>
        <v>0</v>
      </c>
      <c r="DL55" s="63">
        <f t="shared" si="59"/>
        <v>0</v>
      </c>
      <c r="DM55" s="63">
        <f t="shared" si="59"/>
        <v>0</v>
      </c>
      <c r="DN55" s="63">
        <f t="shared" si="59"/>
        <v>0</v>
      </c>
      <c r="DO55" s="63">
        <f t="shared" si="59"/>
        <v>0</v>
      </c>
      <c r="DP55" s="63">
        <f t="shared" si="59"/>
        <v>0</v>
      </c>
      <c r="DQ55" s="63">
        <f t="shared" si="59"/>
        <v>0</v>
      </c>
      <c r="DR55" s="63">
        <f t="shared" si="59"/>
        <v>0</v>
      </c>
      <c r="DS55" s="65">
        <f t="shared" si="24"/>
        <v>0</v>
      </c>
      <c r="DU55" s="68">
        <f t="shared" si="25"/>
        <v>0</v>
      </c>
      <c r="DW55" s="63">
        <f t="shared" si="60"/>
        <v>0</v>
      </c>
      <c r="DX55" s="63">
        <f t="shared" si="60"/>
        <v>0</v>
      </c>
      <c r="DY55" s="63">
        <f t="shared" si="60"/>
        <v>0</v>
      </c>
      <c r="DZ55" s="63">
        <f t="shared" si="60"/>
        <v>0</v>
      </c>
      <c r="EA55" s="63">
        <f t="shared" si="60"/>
        <v>0</v>
      </c>
      <c r="EB55" s="63">
        <f t="shared" si="60"/>
        <v>0</v>
      </c>
      <c r="EC55" s="63">
        <f t="shared" si="60"/>
        <v>0</v>
      </c>
      <c r="ED55" s="63">
        <f t="shared" si="60"/>
        <v>0</v>
      </c>
      <c r="EE55" s="63">
        <f t="shared" si="60"/>
        <v>0</v>
      </c>
      <c r="EF55" s="63">
        <f t="shared" si="35"/>
        <v>0</v>
      </c>
      <c r="EH55" s="68">
        <f t="shared" si="28"/>
        <v>0</v>
      </c>
      <c r="EK55" s="93">
        <f t="shared" si="61"/>
        <v>0</v>
      </c>
      <c r="EL55" s="93">
        <f t="shared" si="61"/>
        <v>0</v>
      </c>
      <c r="EM55" s="93">
        <f t="shared" si="61"/>
        <v>0</v>
      </c>
      <c r="EN55" s="93">
        <f t="shared" si="61"/>
        <v>0</v>
      </c>
      <c r="EO55" s="93">
        <f t="shared" si="61"/>
        <v>0</v>
      </c>
      <c r="EP55" s="93">
        <f t="shared" si="61"/>
        <v>0</v>
      </c>
      <c r="EQ55" s="93">
        <f t="shared" si="61"/>
        <v>1</v>
      </c>
      <c r="ER55" s="93">
        <f t="shared" si="61"/>
        <v>0</v>
      </c>
      <c r="ES55" s="93">
        <f t="shared" si="61"/>
        <v>0</v>
      </c>
      <c r="ET55" s="94">
        <f t="shared" si="31"/>
        <v>1</v>
      </c>
      <c r="EU55" s="95"/>
      <c r="EV55" s="96">
        <f t="shared" si="32"/>
        <v>1</v>
      </c>
    </row>
    <row r="56" spans="1:152" s="19" customFormat="1" ht="45" x14ac:dyDescent="0.25">
      <c r="A56" s="18" t="s">
        <v>231</v>
      </c>
      <c r="B56" s="21" t="s">
        <v>130</v>
      </c>
      <c r="C56" s="21" t="s">
        <v>295</v>
      </c>
      <c r="D56" s="22" t="s">
        <v>144</v>
      </c>
      <c r="E56" s="22"/>
      <c r="F56" s="10"/>
      <c r="G56" s="10"/>
      <c r="H56" s="10">
        <v>34178</v>
      </c>
      <c r="I56" s="10">
        <f t="shared" si="33"/>
        <v>34178</v>
      </c>
      <c r="J56" s="25">
        <v>0.25</v>
      </c>
      <c r="L56" s="44">
        <v>42236</v>
      </c>
      <c r="M56" s="45" t="s">
        <v>75</v>
      </c>
      <c r="N56" s="45" t="s">
        <v>134</v>
      </c>
      <c r="O56" s="45" t="s">
        <v>42</v>
      </c>
      <c r="P56" s="45"/>
      <c r="R56" s="69" t="s">
        <v>281</v>
      </c>
      <c r="S56" s="51"/>
      <c r="U56" s="63">
        <f t="shared" si="70"/>
        <v>0</v>
      </c>
      <c r="V56" s="63">
        <f t="shared" si="70"/>
        <v>0</v>
      </c>
      <c r="W56" s="63">
        <f t="shared" si="70"/>
        <v>0</v>
      </c>
      <c r="X56" s="63">
        <f t="shared" si="70"/>
        <v>0</v>
      </c>
      <c r="Y56" s="63">
        <f t="shared" si="70"/>
        <v>0</v>
      </c>
      <c r="Z56" s="63">
        <f t="shared" si="70"/>
        <v>0</v>
      </c>
      <c r="AA56" s="63">
        <f t="shared" si="70"/>
        <v>0</v>
      </c>
      <c r="AB56" s="63">
        <f t="shared" si="70"/>
        <v>0</v>
      </c>
      <c r="AC56" s="63">
        <f t="shared" si="70"/>
        <v>0</v>
      </c>
      <c r="AD56" s="65">
        <f t="shared" si="2"/>
        <v>0</v>
      </c>
      <c r="AF56" s="68">
        <f t="shared" si="0"/>
        <v>0</v>
      </c>
      <c r="AH56" s="63">
        <f t="shared" si="71"/>
        <v>0</v>
      </c>
      <c r="AI56" s="63">
        <f t="shared" si="71"/>
        <v>0</v>
      </c>
      <c r="AJ56" s="63">
        <f t="shared" si="71"/>
        <v>0</v>
      </c>
      <c r="AK56" s="63">
        <f t="shared" si="71"/>
        <v>0</v>
      </c>
      <c r="AL56" s="63">
        <f t="shared" si="71"/>
        <v>0</v>
      </c>
      <c r="AM56" s="63">
        <f t="shared" si="71"/>
        <v>0</v>
      </c>
      <c r="AN56" s="63">
        <f t="shared" si="71"/>
        <v>0</v>
      </c>
      <c r="AO56" s="63">
        <f t="shared" si="71"/>
        <v>0</v>
      </c>
      <c r="AP56" s="63">
        <f t="shared" si="71"/>
        <v>0</v>
      </c>
      <c r="AQ56" s="65">
        <f t="shared" si="4"/>
        <v>0</v>
      </c>
      <c r="AS56" s="68">
        <f t="shared" si="66"/>
        <v>0</v>
      </c>
      <c r="AU56" s="63">
        <f t="shared" si="72"/>
        <v>0</v>
      </c>
      <c r="AV56" s="63">
        <f t="shared" si="72"/>
        <v>0</v>
      </c>
      <c r="AW56" s="63">
        <f t="shared" si="72"/>
        <v>0</v>
      </c>
      <c r="AX56" s="63">
        <f t="shared" si="72"/>
        <v>0</v>
      </c>
      <c r="AY56" s="63">
        <f t="shared" si="72"/>
        <v>0</v>
      </c>
      <c r="AZ56" s="63">
        <f t="shared" si="72"/>
        <v>0</v>
      </c>
      <c r="BA56" s="63">
        <f t="shared" si="72"/>
        <v>34178</v>
      </c>
      <c r="BB56" s="63">
        <f t="shared" si="72"/>
        <v>0</v>
      </c>
      <c r="BC56" s="63">
        <f t="shared" si="72"/>
        <v>0</v>
      </c>
      <c r="BD56" s="65">
        <f t="shared" si="7"/>
        <v>34178</v>
      </c>
      <c r="BF56" s="68">
        <f t="shared" si="67"/>
        <v>0</v>
      </c>
      <c r="BH56" s="63">
        <f t="shared" si="73"/>
        <v>0</v>
      </c>
      <c r="BI56" s="63">
        <f t="shared" si="73"/>
        <v>0</v>
      </c>
      <c r="BJ56" s="63">
        <f t="shared" si="73"/>
        <v>0</v>
      </c>
      <c r="BK56" s="63">
        <f t="shared" si="73"/>
        <v>0</v>
      </c>
      <c r="BL56" s="63">
        <f t="shared" si="73"/>
        <v>0</v>
      </c>
      <c r="BM56" s="63">
        <f t="shared" si="73"/>
        <v>0</v>
      </c>
      <c r="BN56" s="63">
        <f t="shared" si="73"/>
        <v>0</v>
      </c>
      <c r="BO56" s="63">
        <f t="shared" si="73"/>
        <v>0</v>
      </c>
      <c r="BP56" s="63">
        <f t="shared" si="73"/>
        <v>0</v>
      </c>
      <c r="BQ56" s="65">
        <f t="shared" si="10"/>
        <v>0</v>
      </c>
      <c r="BS56" s="68">
        <f t="shared" si="68"/>
        <v>0</v>
      </c>
      <c r="BV56" s="93">
        <f t="shared" si="69"/>
        <v>0</v>
      </c>
      <c r="BW56" s="93">
        <f t="shared" si="69"/>
        <v>0</v>
      </c>
      <c r="BX56" s="93">
        <f t="shared" si="69"/>
        <v>0</v>
      </c>
      <c r="BY56" s="93">
        <f t="shared" si="69"/>
        <v>0</v>
      </c>
      <c r="BZ56" s="93">
        <f t="shared" si="69"/>
        <v>0</v>
      </c>
      <c r="CA56" s="93">
        <f t="shared" si="69"/>
        <v>0</v>
      </c>
      <c r="CB56" s="93">
        <f t="shared" si="69"/>
        <v>0.25</v>
      </c>
      <c r="CC56" s="93">
        <f t="shared" si="69"/>
        <v>0</v>
      </c>
      <c r="CD56" s="93">
        <f t="shared" si="69"/>
        <v>0</v>
      </c>
      <c r="CE56" s="94">
        <f t="shared" si="13"/>
        <v>0.25</v>
      </c>
      <c r="CF56" s="95"/>
      <c r="CG56" s="96">
        <f t="shared" si="14"/>
        <v>0.25</v>
      </c>
      <c r="CJ56" s="63">
        <f t="shared" si="57"/>
        <v>0</v>
      </c>
      <c r="CK56" s="63">
        <f t="shared" si="57"/>
        <v>0</v>
      </c>
      <c r="CL56" s="63">
        <f t="shared" si="57"/>
        <v>0</v>
      </c>
      <c r="CM56" s="63">
        <f t="shared" si="57"/>
        <v>0</v>
      </c>
      <c r="CN56" s="63">
        <f t="shared" si="57"/>
        <v>0</v>
      </c>
      <c r="CO56" s="63">
        <f t="shared" si="57"/>
        <v>0</v>
      </c>
      <c r="CP56" s="63">
        <f t="shared" si="57"/>
        <v>0</v>
      </c>
      <c r="CQ56" s="63">
        <f t="shared" si="57"/>
        <v>0</v>
      </c>
      <c r="CR56" s="63">
        <f t="shared" si="57"/>
        <v>0</v>
      </c>
      <c r="CS56" s="65">
        <f t="shared" si="17"/>
        <v>0</v>
      </c>
      <c r="CU56" s="68">
        <f t="shared" si="18"/>
        <v>0</v>
      </c>
      <c r="CW56" s="63">
        <f t="shared" si="58"/>
        <v>0</v>
      </c>
      <c r="CX56" s="63">
        <f t="shared" si="58"/>
        <v>0</v>
      </c>
      <c r="CY56" s="63">
        <f t="shared" si="58"/>
        <v>0</v>
      </c>
      <c r="CZ56" s="63">
        <f t="shared" si="58"/>
        <v>0</v>
      </c>
      <c r="DA56" s="63">
        <f t="shared" si="58"/>
        <v>0</v>
      </c>
      <c r="DB56" s="63">
        <f t="shared" si="58"/>
        <v>0</v>
      </c>
      <c r="DC56" s="63">
        <f t="shared" si="58"/>
        <v>0</v>
      </c>
      <c r="DD56" s="63">
        <f t="shared" si="58"/>
        <v>0</v>
      </c>
      <c r="DE56" s="63">
        <f t="shared" si="58"/>
        <v>0</v>
      </c>
      <c r="DF56" s="63">
        <f t="shared" si="34"/>
        <v>0</v>
      </c>
      <c r="DH56" s="68">
        <f t="shared" si="21"/>
        <v>0</v>
      </c>
      <c r="DJ56" s="63">
        <f t="shared" si="59"/>
        <v>0</v>
      </c>
      <c r="DK56" s="63">
        <f t="shared" si="59"/>
        <v>0</v>
      </c>
      <c r="DL56" s="63">
        <f t="shared" si="59"/>
        <v>0</v>
      </c>
      <c r="DM56" s="63">
        <f t="shared" si="59"/>
        <v>0</v>
      </c>
      <c r="DN56" s="63">
        <f t="shared" si="59"/>
        <v>0</v>
      </c>
      <c r="DO56" s="63">
        <f t="shared" si="59"/>
        <v>0</v>
      </c>
      <c r="DP56" s="63">
        <f t="shared" si="59"/>
        <v>34178</v>
      </c>
      <c r="DQ56" s="63">
        <f t="shared" si="59"/>
        <v>0</v>
      </c>
      <c r="DR56" s="63">
        <f t="shared" si="59"/>
        <v>0</v>
      </c>
      <c r="DS56" s="65">
        <f t="shared" si="24"/>
        <v>34178</v>
      </c>
      <c r="DU56" s="68">
        <f t="shared" si="25"/>
        <v>34178</v>
      </c>
      <c r="DW56" s="63">
        <f t="shared" si="60"/>
        <v>0</v>
      </c>
      <c r="DX56" s="63">
        <f t="shared" si="60"/>
        <v>0</v>
      </c>
      <c r="DY56" s="63">
        <f t="shared" si="60"/>
        <v>0</v>
      </c>
      <c r="DZ56" s="63">
        <f t="shared" si="60"/>
        <v>0</v>
      </c>
      <c r="EA56" s="63">
        <f t="shared" si="60"/>
        <v>0</v>
      </c>
      <c r="EB56" s="63">
        <f t="shared" si="60"/>
        <v>0</v>
      </c>
      <c r="EC56" s="63">
        <f t="shared" si="60"/>
        <v>0</v>
      </c>
      <c r="ED56" s="63">
        <f t="shared" si="60"/>
        <v>0</v>
      </c>
      <c r="EE56" s="63">
        <f t="shared" si="60"/>
        <v>0</v>
      </c>
      <c r="EF56" s="63">
        <f t="shared" si="35"/>
        <v>0</v>
      </c>
      <c r="EH56" s="68">
        <f t="shared" si="28"/>
        <v>0</v>
      </c>
      <c r="EK56" s="93">
        <f t="shared" si="61"/>
        <v>0</v>
      </c>
      <c r="EL56" s="93">
        <f t="shared" si="61"/>
        <v>0</v>
      </c>
      <c r="EM56" s="93">
        <f t="shared" si="61"/>
        <v>0</v>
      </c>
      <c r="EN56" s="93">
        <f t="shared" si="61"/>
        <v>0</v>
      </c>
      <c r="EO56" s="93">
        <f t="shared" si="61"/>
        <v>0</v>
      </c>
      <c r="EP56" s="93">
        <f t="shared" si="61"/>
        <v>0</v>
      </c>
      <c r="EQ56" s="93">
        <f t="shared" si="61"/>
        <v>0.25</v>
      </c>
      <c r="ER56" s="93">
        <f t="shared" si="61"/>
        <v>0</v>
      </c>
      <c r="ES56" s="93">
        <f t="shared" si="61"/>
        <v>0</v>
      </c>
      <c r="ET56" s="94">
        <f t="shared" si="31"/>
        <v>0.25</v>
      </c>
      <c r="EU56" s="95"/>
      <c r="EV56" s="96">
        <f t="shared" si="32"/>
        <v>0.25</v>
      </c>
    </row>
    <row r="57" spans="1:152" s="19" customFormat="1" ht="15" x14ac:dyDescent="0.25">
      <c r="A57" s="18" t="s">
        <v>232</v>
      </c>
      <c r="B57" s="21" t="s">
        <v>130</v>
      </c>
      <c r="C57" s="21" t="s">
        <v>295</v>
      </c>
      <c r="D57" s="22" t="s">
        <v>145</v>
      </c>
      <c r="E57" s="22"/>
      <c r="F57" s="10"/>
      <c r="G57" s="10">
        <f>175000*0.23</f>
        <v>40250</v>
      </c>
      <c r="H57" s="10">
        <f>175000-G57</f>
        <v>134750</v>
      </c>
      <c r="I57" s="10">
        <f t="shared" si="33"/>
        <v>175000</v>
      </c>
      <c r="J57" s="25"/>
      <c r="L57" s="44">
        <v>42236</v>
      </c>
      <c r="M57" s="45" t="s">
        <v>75</v>
      </c>
      <c r="N57" s="45" t="s">
        <v>134</v>
      </c>
      <c r="O57" s="45" t="s">
        <v>42</v>
      </c>
      <c r="P57" s="45"/>
      <c r="R57" s="69" t="s">
        <v>282</v>
      </c>
      <c r="S57" s="51"/>
      <c r="U57" s="63">
        <f t="shared" si="70"/>
        <v>0</v>
      </c>
      <c r="V57" s="63">
        <f t="shared" si="70"/>
        <v>0</v>
      </c>
      <c r="W57" s="63">
        <f t="shared" si="70"/>
        <v>0</v>
      </c>
      <c r="X57" s="63">
        <f t="shared" si="70"/>
        <v>0</v>
      </c>
      <c r="Y57" s="63">
        <f t="shared" si="70"/>
        <v>0</v>
      </c>
      <c r="Z57" s="63">
        <f t="shared" si="70"/>
        <v>0</v>
      </c>
      <c r="AA57" s="63">
        <f t="shared" si="70"/>
        <v>0</v>
      </c>
      <c r="AB57" s="63">
        <f t="shared" si="70"/>
        <v>0</v>
      </c>
      <c r="AC57" s="63">
        <f t="shared" si="70"/>
        <v>0</v>
      </c>
      <c r="AD57" s="65">
        <f t="shared" si="2"/>
        <v>0</v>
      </c>
      <c r="AF57" s="68">
        <f t="shared" si="0"/>
        <v>-40250</v>
      </c>
      <c r="AH57" s="63">
        <f t="shared" si="71"/>
        <v>0</v>
      </c>
      <c r="AI57" s="63">
        <f t="shared" si="71"/>
        <v>0</v>
      </c>
      <c r="AJ57" s="63">
        <f t="shared" si="71"/>
        <v>0</v>
      </c>
      <c r="AK57" s="63">
        <f t="shared" si="71"/>
        <v>0</v>
      </c>
      <c r="AL57" s="63">
        <f t="shared" si="71"/>
        <v>0</v>
      </c>
      <c r="AM57" s="63">
        <f t="shared" si="71"/>
        <v>0</v>
      </c>
      <c r="AN57" s="63">
        <f t="shared" si="71"/>
        <v>0</v>
      </c>
      <c r="AO57" s="63">
        <f t="shared" si="71"/>
        <v>0</v>
      </c>
      <c r="AP57" s="63">
        <f t="shared" si="71"/>
        <v>0</v>
      </c>
      <c r="AQ57" s="65">
        <f t="shared" si="4"/>
        <v>0</v>
      </c>
      <c r="AS57" s="68">
        <f t="shared" si="66"/>
        <v>0</v>
      </c>
      <c r="AU57" s="63">
        <f t="shared" si="72"/>
        <v>0</v>
      </c>
      <c r="AV57" s="63">
        <f t="shared" si="72"/>
        <v>0</v>
      </c>
      <c r="AW57" s="63">
        <f t="shared" si="72"/>
        <v>0</v>
      </c>
      <c r="AX57" s="63">
        <f t="shared" si="72"/>
        <v>0</v>
      </c>
      <c r="AY57" s="63">
        <f t="shared" si="72"/>
        <v>0</v>
      </c>
      <c r="AZ57" s="63">
        <f t="shared" si="72"/>
        <v>0</v>
      </c>
      <c r="BA57" s="63">
        <f t="shared" si="72"/>
        <v>0</v>
      </c>
      <c r="BB57" s="63">
        <f t="shared" si="72"/>
        <v>0</v>
      </c>
      <c r="BC57" s="63">
        <f t="shared" si="72"/>
        <v>0</v>
      </c>
      <c r="BD57" s="65">
        <f t="shared" si="7"/>
        <v>0</v>
      </c>
      <c r="BF57" s="68">
        <f t="shared" si="67"/>
        <v>-134750</v>
      </c>
      <c r="BH57" s="63">
        <f t="shared" si="73"/>
        <v>0</v>
      </c>
      <c r="BI57" s="63">
        <f t="shared" si="73"/>
        <v>0</v>
      </c>
      <c r="BJ57" s="63">
        <f t="shared" si="73"/>
        <v>0</v>
      </c>
      <c r="BK57" s="63">
        <f t="shared" si="73"/>
        <v>0</v>
      </c>
      <c r="BL57" s="63">
        <f t="shared" si="73"/>
        <v>0</v>
      </c>
      <c r="BM57" s="63">
        <f t="shared" si="73"/>
        <v>0</v>
      </c>
      <c r="BN57" s="63">
        <f t="shared" si="73"/>
        <v>0</v>
      </c>
      <c r="BO57" s="63">
        <f t="shared" si="73"/>
        <v>0</v>
      </c>
      <c r="BP57" s="63">
        <f t="shared" si="73"/>
        <v>0</v>
      </c>
      <c r="BQ57" s="65">
        <f t="shared" si="10"/>
        <v>0</v>
      </c>
      <c r="BS57" s="68">
        <f t="shared" si="68"/>
        <v>0</v>
      </c>
      <c r="BV57" s="93">
        <f t="shared" si="69"/>
        <v>0</v>
      </c>
      <c r="BW57" s="93">
        <f t="shared" si="69"/>
        <v>0</v>
      </c>
      <c r="BX57" s="93">
        <f t="shared" si="69"/>
        <v>0</v>
      </c>
      <c r="BY57" s="93">
        <f t="shared" si="69"/>
        <v>0</v>
      </c>
      <c r="BZ57" s="93">
        <f t="shared" si="69"/>
        <v>0</v>
      </c>
      <c r="CA57" s="93">
        <f t="shared" si="69"/>
        <v>0</v>
      </c>
      <c r="CB57" s="93">
        <f t="shared" si="69"/>
        <v>0</v>
      </c>
      <c r="CC57" s="93">
        <f t="shared" si="69"/>
        <v>0</v>
      </c>
      <c r="CD57" s="93">
        <f t="shared" si="69"/>
        <v>0</v>
      </c>
      <c r="CE57" s="94">
        <f t="shared" si="13"/>
        <v>0</v>
      </c>
      <c r="CF57" s="95"/>
      <c r="CG57" s="96">
        <f t="shared" si="14"/>
        <v>0</v>
      </c>
      <c r="CJ57" s="63">
        <f t="shared" si="57"/>
        <v>0</v>
      </c>
      <c r="CK57" s="63">
        <f t="shared" si="57"/>
        <v>0</v>
      </c>
      <c r="CL57" s="63">
        <f t="shared" si="57"/>
        <v>0</v>
      </c>
      <c r="CM57" s="63">
        <f t="shared" si="57"/>
        <v>0</v>
      </c>
      <c r="CN57" s="63">
        <f t="shared" si="57"/>
        <v>0</v>
      </c>
      <c r="CO57" s="63">
        <f t="shared" si="57"/>
        <v>0</v>
      </c>
      <c r="CP57" s="63">
        <f t="shared" si="57"/>
        <v>40250</v>
      </c>
      <c r="CQ57" s="63">
        <f t="shared" si="57"/>
        <v>0</v>
      </c>
      <c r="CR57" s="63">
        <f t="shared" si="57"/>
        <v>0</v>
      </c>
      <c r="CS57" s="65">
        <f t="shared" si="17"/>
        <v>40250</v>
      </c>
      <c r="CU57" s="68">
        <f t="shared" si="18"/>
        <v>40250</v>
      </c>
      <c r="CW57" s="63">
        <f t="shared" si="58"/>
        <v>0</v>
      </c>
      <c r="CX57" s="63">
        <f t="shared" si="58"/>
        <v>0</v>
      </c>
      <c r="CY57" s="63">
        <f t="shared" si="58"/>
        <v>0</v>
      </c>
      <c r="CZ57" s="63">
        <f t="shared" si="58"/>
        <v>0</v>
      </c>
      <c r="DA57" s="63">
        <f t="shared" si="58"/>
        <v>0</v>
      </c>
      <c r="DB57" s="63">
        <f t="shared" si="58"/>
        <v>0</v>
      </c>
      <c r="DC57" s="63">
        <f t="shared" si="58"/>
        <v>0</v>
      </c>
      <c r="DD57" s="63">
        <f t="shared" si="58"/>
        <v>0</v>
      </c>
      <c r="DE57" s="63">
        <f t="shared" si="58"/>
        <v>0</v>
      </c>
      <c r="DF57" s="63">
        <f t="shared" si="34"/>
        <v>0</v>
      </c>
      <c r="DH57" s="68">
        <f t="shared" si="21"/>
        <v>0</v>
      </c>
      <c r="DJ57" s="63">
        <f t="shared" si="59"/>
        <v>0</v>
      </c>
      <c r="DK57" s="63">
        <f t="shared" si="59"/>
        <v>0</v>
      </c>
      <c r="DL57" s="63">
        <f t="shared" si="59"/>
        <v>0</v>
      </c>
      <c r="DM57" s="63">
        <f t="shared" si="59"/>
        <v>0</v>
      </c>
      <c r="DN57" s="63">
        <f t="shared" si="59"/>
        <v>0</v>
      </c>
      <c r="DO57" s="63">
        <f t="shared" si="59"/>
        <v>0</v>
      </c>
      <c r="DP57" s="63">
        <f t="shared" si="59"/>
        <v>134750</v>
      </c>
      <c r="DQ57" s="63">
        <f t="shared" si="59"/>
        <v>0</v>
      </c>
      <c r="DR57" s="63">
        <f t="shared" si="59"/>
        <v>0</v>
      </c>
      <c r="DS57" s="65">
        <f t="shared" si="24"/>
        <v>134750</v>
      </c>
      <c r="DU57" s="68">
        <f t="shared" si="25"/>
        <v>134750</v>
      </c>
      <c r="DW57" s="63">
        <f t="shared" si="60"/>
        <v>0</v>
      </c>
      <c r="DX57" s="63">
        <f t="shared" si="60"/>
        <v>0</v>
      </c>
      <c r="DY57" s="63">
        <f t="shared" si="60"/>
        <v>0</v>
      </c>
      <c r="DZ57" s="63">
        <f t="shared" si="60"/>
        <v>0</v>
      </c>
      <c r="EA57" s="63">
        <f t="shared" si="60"/>
        <v>0</v>
      </c>
      <c r="EB57" s="63">
        <f t="shared" si="60"/>
        <v>0</v>
      </c>
      <c r="EC57" s="63">
        <f t="shared" si="60"/>
        <v>0</v>
      </c>
      <c r="ED57" s="63">
        <f t="shared" si="60"/>
        <v>0</v>
      </c>
      <c r="EE57" s="63">
        <f t="shared" si="60"/>
        <v>0</v>
      </c>
      <c r="EF57" s="63">
        <f t="shared" si="35"/>
        <v>0</v>
      </c>
      <c r="EH57" s="68">
        <f t="shared" si="28"/>
        <v>0</v>
      </c>
      <c r="EK57" s="93">
        <f t="shared" si="61"/>
        <v>0</v>
      </c>
      <c r="EL57" s="93">
        <f t="shared" si="61"/>
        <v>0</v>
      </c>
      <c r="EM57" s="93">
        <f t="shared" si="61"/>
        <v>0</v>
      </c>
      <c r="EN57" s="93">
        <f t="shared" si="61"/>
        <v>0</v>
      </c>
      <c r="EO57" s="93">
        <f t="shared" si="61"/>
        <v>0</v>
      </c>
      <c r="EP57" s="93">
        <f t="shared" si="61"/>
        <v>0</v>
      </c>
      <c r="EQ57" s="93">
        <f t="shared" si="61"/>
        <v>0</v>
      </c>
      <c r="ER57" s="93">
        <f t="shared" si="61"/>
        <v>0</v>
      </c>
      <c r="ES57" s="93">
        <f t="shared" si="61"/>
        <v>0</v>
      </c>
      <c r="ET57" s="94">
        <f t="shared" si="31"/>
        <v>0</v>
      </c>
      <c r="EU57" s="95"/>
      <c r="EV57" s="96">
        <f t="shared" si="32"/>
        <v>0</v>
      </c>
    </row>
    <row r="58" spans="1:152" s="19" customFormat="1" ht="15" x14ac:dyDescent="0.25">
      <c r="A58" s="18" t="s">
        <v>233</v>
      </c>
      <c r="B58" s="21" t="s">
        <v>130</v>
      </c>
      <c r="C58" s="21" t="s">
        <v>295</v>
      </c>
      <c r="D58" s="22" t="s">
        <v>166</v>
      </c>
      <c r="E58" s="22"/>
      <c r="F58" s="10"/>
      <c r="G58" s="10">
        <v>1500000</v>
      </c>
      <c r="H58" s="10"/>
      <c r="I58" s="10">
        <f t="shared" si="33"/>
        <v>1500000</v>
      </c>
      <c r="J58" s="25"/>
      <c r="L58" s="44">
        <v>42236</v>
      </c>
      <c r="M58" s="45" t="s">
        <v>75</v>
      </c>
      <c r="N58" s="45" t="s">
        <v>134</v>
      </c>
      <c r="O58" s="45" t="s">
        <v>42</v>
      </c>
      <c r="P58" s="45"/>
      <c r="R58" s="69" t="s">
        <v>281</v>
      </c>
      <c r="S58" s="51"/>
      <c r="U58" s="63">
        <f t="shared" si="70"/>
        <v>0</v>
      </c>
      <c r="V58" s="63">
        <f t="shared" si="70"/>
        <v>0</v>
      </c>
      <c r="W58" s="63">
        <f t="shared" si="70"/>
        <v>0</v>
      </c>
      <c r="X58" s="63">
        <f t="shared" si="70"/>
        <v>0</v>
      </c>
      <c r="Y58" s="63">
        <f t="shared" si="70"/>
        <v>0</v>
      </c>
      <c r="Z58" s="63">
        <f t="shared" si="70"/>
        <v>0</v>
      </c>
      <c r="AA58" s="63">
        <f t="shared" si="70"/>
        <v>1500000</v>
      </c>
      <c r="AB58" s="63">
        <f t="shared" si="70"/>
        <v>0</v>
      </c>
      <c r="AC58" s="63">
        <f t="shared" si="70"/>
        <v>0</v>
      </c>
      <c r="AD58" s="65">
        <f t="shared" si="2"/>
        <v>1500000</v>
      </c>
      <c r="AF58" s="68">
        <f t="shared" si="0"/>
        <v>0</v>
      </c>
      <c r="AH58" s="63">
        <f t="shared" si="71"/>
        <v>0</v>
      </c>
      <c r="AI58" s="63">
        <f t="shared" si="71"/>
        <v>0</v>
      </c>
      <c r="AJ58" s="63">
        <f t="shared" si="71"/>
        <v>0</v>
      </c>
      <c r="AK58" s="63">
        <f t="shared" si="71"/>
        <v>0</v>
      </c>
      <c r="AL58" s="63">
        <f t="shared" si="71"/>
        <v>0</v>
      </c>
      <c r="AM58" s="63">
        <f t="shared" si="71"/>
        <v>0</v>
      </c>
      <c r="AN58" s="63">
        <f t="shared" si="71"/>
        <v>0</v>
      </c>
      <c r="AO58" s="63">
        <f t="shared" si="71"/>
        <v>0</v>
      </c>
      <c r="AP58" s="63">
        <f t="shared" si="71"/>
        <v>0</v>
      </c>
      <c r="AQ58" s="65">
        <f t="shared" si="4"/>
        <v>0</v>
      </c>
      <c r="AS58" s="68">
        <f t="shared" si="66"/>
        <v>0</v>
      </c>
      <c r="AU58" s="63">
        <f t="shared" si="72"/>
        <v>0</v>
      </c>
      <c r="AV58" s="63">
        <f t="shared" si="72"/>
        <v>0</v>
      </c>
      <c r="AW58" s="63">
        <f t="shared" si="72"/>
        <v>0</v>
      </c>
      <c r="AX58" s="63">
        <f t="shared" si="72"/>
        <v>0</v>
      </c>
      <c r="AY58" s="63">
        <f t="shared" si="72"/>
        <v>0</v>
      </c>
      <c r="AZ58" s="63">
        <f t="shared" si="72"/>
        <v>0</v>
      </c>
      <c r="BA58" s="63">
        <f t="shared" si="72"/>
        <v>0</v>
      </c>
      <c r="BB58" s="63">
        <f t="shared" si="72"/>
        <v>0</v>
      </c>
      <c r="BC58" s="63">
        <f t="shared" si="72"/>
        <v>0</v>
      </c>
      <c r="BD58" s="65">
        <f t="shared" si="7"/>
        <v>0</v>
      </c>
      <c r="BF58" s="68">
        <f t="shared" si="67"/>
        <v>0</v>
      </c>
      <c r="BH58" s="63">
        <f t="shared" si="73"/>
        <v>0</v>
      </c>
      <c r="BI58" s="63">
        <f t="shared" si="73"/>
        <v>0</v>
      </c>
      <c r="BJ58" s="63">
        <f t="shared" si="73"/>
        <v>0</v>
      </c>
      <c r="BK58" s="63">
        <f t="shared" si="73"/>
        <v>0</v>
      </c>
      <c r="BL58" s="63">
        <f t="shared" si="73"/>
        <v>0</v>
      </c>
      <c r="BM58" s="63">
        <f t="shared" si="73"/>
        <v>0</v>
      </c>
      <c r="BN58" s="63">
        <f t="shared" si="73"/>
        <v>0</v>
      </c>
      <c r="BO58" s="63">
        <f t="shared" si="73"/>
        <v>0</v>
      </c>
      <c r="BP58" s="63">
        <f t="shared" si="73"/>
        <v>0</v>
      </c>
      <c r="BQ58" s="65">
        <f t="shared" si="10"/>
        <v>0</v>
      </c>
      <c r="BS58" s="68">
        <f t="shared" si="68"/>
        <v>0</v>
      </c>
      <c r="BV58" s="93">
        <f t="shared" si="69"/>
        <v>0</v>
      </c>
      <c r="BW58" s="93">
        <f t="shared" si="69"/>
        <v>0</v>
      </c>
      <c r="BX58" s="93">
        <f t="shared" si="69"/>
        <v>0</v>
      </c>
      <c r="BY58" s="93">
        <f t="shared" si="69"/>
        <v>0</v>
      </c>
      <c r="BZ58" s="93">
        <f t="shared" si="69"/>
        <v>0</v>
      </c>
      <c r="CA58" s="93">
        <f t="shared" si="69"/>
        <v>0</v>
      </c>
      <c r="CB58" s="93">
        <f t="shared" si="69"/>
        <v>0</v>
      </c>
      <c r="CC58" s="93">
        <f t="shared" si="69"/>
        <v>0</v>
      </c>
      <c r="CD58" s="93">
        <f t="shared" si="69"/>
        <v>0</v>
      </c>
      <c r="CE58" s="94">
        <f t="shared" si="13"/>
        <v>0</v>
      </c>
      <c r="CF58" s="95"/>
      <c r="CG58" s="96">
        <f t="shared" si="14"/>
        <v>0</v>
      </c>
      <c r="CJ58" s="63">
        <f t="shared" ref="CJ58:CR73" si="74">IF($C58=CJ$3,$G58,0)</f>
        <v>0</v>
      </c>
      <c r="CK58" s="63">
        <f t="shared" si="74"/>
        <v>0</v>
      </c>
      <c r="CL58" s="63">
        <f t="shared" si="74"/>
        <v>0</v>
      </c>
      <c r="CM58" s="63">
        <f t="shared" si="74"/>
        <v>0</v>
      </c>
      <c r="CN58" s="63">
        <f t="shared" si="74"/>
        <v>0</v>
      </c>
      <c r="CO58" s="63">
        <f t="shared" si="74"/>
        <v>0</v>
      </c>
      <c r="CP58" s="63">
        <f t="shared" si="74"/>
        <v>1500000</v>
      </c>
      <c r="CQ58" s="63">
        <f t="shared" si="74"/>
        <v>0</v>
      </c>
      <c r="CR58" s="63">
        <f t="shared" si="74"/>
        <v>0</v>
      </c>
      <c r="CS58" s="65">
        <f t="shared" si="17"/>
        <v>1500000</v>
      </c>
      <c r="CU58" s="68">
        <f t="shared" si="18"/>
        <v>1500000</v>
      </c>
      <c r="CW58" s="63">
        <f t="shared" ref="CW58:DE73" si="75">IF($C58=CW$3,$F58,0)</f>
        <v>0</v>
      </c>
      <c r="CX58" s="63">
        <f t="shared" si="75"/>
        <v>0</v>
      </c>
      <c r="CY58" s="63">
        <f t="shared" si="75"/>
        <v>0</v>
      </c>
      <c r="CZ58" s="63">
        <f t="shared" si="75"/>
        <v>0</v>
      </c>
      <c r="DA58" s="63">
        <f t="shared" si="75"/>
        <v>0</v>
      </c>
      <c r="DB58" s="63">
        <f t="shared" si="75"/>
        <v>0</v>
      </c>
      <c r="DC58" s="63">
        <f t="shared" si="75"/>
        <v>0</v>
      </c>
      <c r="DD58" s="63">
        <f t="shared" si="75"/>
        <v>0</v>
      </c>
      <c r="DE58" s="63">
        <f t="shared" si="75"/>
        <v>0</v>
      </c>
      <c r="DF58" s="63">
        <f t="shared" si="34"/>
        <v>0</v>
      </c>
      <c r="DH58" s="68">
        <f t="shared" si="21"/>
        <v>0</v>
      </c>
      <c r="DJ58" s="63">
        <f t="shared" ref="DJ58:DR73" si="76">IF($C58=DJ$3,$H58,0)</f>
        <v>0</v>
      </c>
      <c r="DK58" s="63">
        <f t="shared" si="76"/>
        <v>0</v>
      </c>
      <c r="DL58" s="63">
        <f t="shared" si="76"/>
        <v>0</v>
      </c>
      <c r="DM58" s="63">
        <f t="shared" si="76"/>
        <v>0</v>
      </c>
      <c r="DN58" s="63">
        <f t="shared" si="76"/>
        <v>0</v>
      </c>
      <c r="DO58" s="63">
        <f t="shared" si="76"/>
        <v>0</v>
      </c>
      <c r="DP58" s="63">
        <f t="shared" si="76"/>
        <v>0</v>
      </c>
      <c r="DQ58" s="63">
        <f t="shared" si="76"/>
        <v>0</v>
      </c>
      <c r="DR58" s="63">
        <f t="shared" si="76"/>
        <v>0</v>
      </c>
      <c r="DS58" s="65">
        <f t="shared" si="24"/>
        <v>0</v>
      </c>
      <c r="DU58" s="68">
        <f t="shared" si="25"/>
        <v>0</v>
      </c>
      <c r="DW58" s="63">
        <f t="shared" ref="DW58:EE73" si="77">IF($C58=DW$3,$E58,0)</f>
        <v>0</v>
      </c>
      <c r="DX58" s="63">
        <f t="shared" si="77"/>
        <v>0</v>
      </c>
      <c r="DY58" s="63">
        <f t="shared" si="77"/>
        <v>0</v>
      </c>
      <c r="DZ58" s="63">
        <f t="shared" si="77"/>
        <v>0</v>
      </c>
      <c r="EA58" s="63">
        <f t="shared" si="77"/>
        <v>0</v>
      </c>
      <c r="EB58" s="63">
        <f t="shared" si="77"/>
        <v>0</v>
      </c>
      <c r="EC58" s="63">
        <f t="shared" si="77"/>
        <v>0</v>
      </c>
      <c r="ED58" s="63">
        <f t="shared" si="77"/>
        <v>0</v>
      </c>
      <c r="EE58" s="63">
        <f t="shared" si="77"/>
        <v>0</v>
      </c>
      <c r="EF58" s="63">
        <f t="shared" si="35"/>
        <v>0</v>
      </c>
      <c r="EH58" s="68">
        <f t="shared" si="28"/>
        <v>0</v>
      </c>
      <c r="EK58" s="93">
        <f t="shared" ref="EK58:ES73" si="78">IF($C58=EK$3,$J58,0)</f>
        <v>0</v>
      </c>
      <c r="EL58" s="93">
        <f t="shared" si="78"/>
        <v>0</v>
      </c>
      <c r="EM58" s="93">
        <f t="shared" si="78"/>
        <v>0</v>
      </c>
      <c r="EN58" s="93">
        <f t="shared" si="78"/>
        <v>0</v>
      </c>
      <c r="EO58" s="93">
        <f t="shared" si="78"/>
        <v>0</v>
      </c>
      <c r="EP58" s="93">
        <f t="shared" si="78"/>
        <v>0</v>
      </c>
      <c r="EQ58" s="93">
        <f t="shared" si="78"/>
        <v>0</v>
      </c>
      <c r="ER58" s="93">
        <f t="shared" si="78"/>
        <v>0</v>
      </c>
      <c r="ES58" s="93">
        <f t="shared" si="78"/>
        <v>0</v>
      </c>
      <c r="ET58" s="94">
        <f t="shared" si="31"/>
        <v>0</v>
      </c>
      <c r="EU58" s="95"/>
      <c r="EV58" s="96">
        <f t="shared" si="32"/>
        <v>0</v>
      </c>
    </row>
    <row r="59" spans="1:152" s="19" customFormat="1" ht="45" x14ac:dyDescent="0.25">
      <c r="A59" s="18" t="s">
        <v>234</v>
      </c>
      <c r="B59" s="21" t="s">
        <v>130</v>
      </c>
      <c r="C59" s="21" t="s">
        <v>295</v>
      </c>
      <c r="D59" s="22" t="s">
        <v>146</v>
      </c>
      <c r="E59" s="22"/>
      <c r="F59" s="10"/>
      <c r="G59" s="10">
        <v>535720</v>
      </c>
      <c r="H59" s="10"/>
      <c r="I59" s="10">
        <f t="shared" si="33"/>
        <v>535720</v>
      </c>
      <c r="J59" s="25"/>
      <c r="L59" s="44">
        <v>42236</v>
      </c>
      <c r="M59" s="45" t="s">
        <v>75</v>
      </c>
      <c r="N59" s="45" t="s">
        <v>134</v>
      </c>
      <c r="O59" s="45" t="s">
        <v>42</v>
      </c>
      <c r="P59" s="45"/>
      <c r="R59" s="69" t="s">
        <v>282</v>
      </c>
      <c r="S59" s="51"/>
      <c r="U59" s="63">
        <f t="shared" si="70"/>
        <v>0</v>
      </c>
      <c r="V59" s="63">
        <f t="shared" si="70"/>
        <v>0</v>
      </c>
      <c r="W59" s="63">
        <f t="shared" si="70"/>
        <v>0</v>
      </c>
      <c r="X59" s="63">
        <f t="shared" si="70"/>
        <v>0</v>
      </c>
      <c r="Y59" s="63">
        <f t="shared" si="70"/>
        <v>0</v>
      </c>
      <c r="Z59" s="63">
        <f t="shared" si="70"/>
        <v>0</v>
      </c>
      <c r="AA59" s="63">
        <f t="shared" si="70"/>
        <v>0</v>
      </c>
      <c r="AB59" s="63">
        <f t="shared" si="70"/>
        <v>0</v>
      </c>
      <c r="AC59" s="63">
        <f t="shared" si="70"/>
        <v>0</v>
      </c>
      <c r="AD59" s="65">
        <f t="shared" si="2"/>
        <v>0</v>
      </c>
      <c r="AF59" s="68">
        <f t="shared" si="0"/>
        <v>-535720</v>
      </c>
      <c r="AH59" s="63">
        <f t="shared" si="71"/>
        <v>0</v>
      </c>
      <c r="AI59" s="63">
        <f t="shared" si="71"/>
        <v>0</v>
      </c>
      <c r="AJ59" s="63">
        <f t="shared" si="71"/>
        <v>0</v>
      </c>
      <c r="AK59" s="63">
        <f t="shared" si="71"/>
        <v>0</v>
      </c>
      <c r="AL59" s="63">
        <f t="shared" si="71"/>
        <v>0</v>
      </c>
      <c r="AM59" s="63">
        <f t="shared" si="71"/>
        <v>0</v>
      </c>
      <c r="AN59" s="63">
        <f t="shared" si="71"/>
        <v>0</v>
      </c>
      <c r="AO59" s="63">
        <f t="shared" si="71"/>
        <v>0</v>
      </c>
      <c r="AP59" s="63">
        <f t="shared" si="71"/>
        <v>0</v>
      </c>
      <c r="AQ59" s="65">
        <f t="shared" si="4"/>
        <v>0</v>
      </c>
      <c r="AS59" s="68">
        <f t="shared" si="66"/>
        <v>0</v>
      </c>
      <c r="AU59" s="63">
        <f t="shared" si="72"/>
        <v>0</v>
      </c>
      <c r="AV59" s="63">
        <f t="shared" si="72"/>
        <v>0</v>
      </c>
      <c r="AW59" s="63">
        <f t="shared" si="72"/>
        <v>0</v>
      </c>
      <c r="AX59" s="63">
        <f t="shared" si="72"/>
        <v>0</v>
      </c>
      <c r="AY59" s="63">
        <f t="shared" si="72"/>
        <v>0</v>
      </c>
      <c r="AZ59" s="63">
        <f t="shared" si="72"/>
        <v>0</v>
      </c>
      <c r="BA59" s="63">
        <f t="shared" si="72"/>
        <v>0</v>
      </c>
      <c r="BB59" s="63">
        <f t="shared" si="72"/>
        <v>0</v>
      </c>
      <c r="BC59" s="63">
        <f t="shared" si="72"/>
        <v>0</v>
      </c>
      <c r="BD59" s="65">
        <f t="shared" si="7"/>
        <v>0</v>
      </c>
      <c r="BF59" s="68">
        <f t="shared" si="67"/>
        <v>0</v>
      </c>
      <c r="BH59" s="63">
        <f t="shared" si="73"/>
        <v>0</v>
      </c>
      <c r="BI59" s="63">
        <f t="shared" si="73"/>
        <v>0</v>
      </c>
      <c r="BJ59" s="63">
        <f t="shared" si="73"/>
        <v>0</v>
      </c>
      <c r="BK59" s="63">
        <f t="shared" si="73"/>
        <v>0</v>
      </c>
      <c r="BL59" s="63">
        <f t="shared" si="73"/>
        <v>0</v>
      </c>
      <c r="BM59" s="63">
        <f t="shared" si="73"/>
        <v>0</v>
      </c>
      <c r="BN59" s="63">
        <f t="shared" si="73"/>
        <v>0</v>
      </c>
      <c r="BO59" s="63">
        <f t="shared" si="73"/>
        <v>0</v>
      </c>
      <c r="BP59" s="63">
        <f t="shared" si="73"/>
        <v>0</v>
      </c>
      <c r="BQ59" s="65">
        <f t="shared" si="10"/>
        <v>0</v>
      </c>
      <c r="BS59" s="68">
        <f t="shared" si="68"/>
        <v>0</v>
      </c>
      <c r="BV59" s="93">
        <f t="shared" ref="BV59:CD68" si="79">IF($C59=BV$3,(IF($R59="On",$J59,0)),0)</f>
        <v>0</v>
      </c>
      <c r="BW59" s="93">
        <f t="shared" si="79"/>
        <v>0</v>
      </c>
      <c r="BX59" s="93">
        <f t="shared" si="79"/>
        <v>0</v>
      </c>
      <c r="BY59" s="93">
        <f t="shared" si="79"/>
        <v>0</v>
      </c>
      <c r="BZ59" s="93">
        <f t="shared" si="79"/>
        <v>0</v>
      </c>
      <c r="CA59" s="93">
        <f t="shared" si="79"/>
        <v>0</v>
      </c>
      <c r="CB59" s="93">
        <f t="shared" si="79"/>
        <v>0</v>
      </c>
      <c r="CC59" s="93">
        <f t="shared" si="79"/>
        <v>0</v>
      </c>
      <c r="CD59" s="93">
        <f t="shared" si="79"/>
        <v>0</v>
      </c>
      <c r="CE59" s="94">
        <f t="shared" si="13"/>
        <v>0</v>
      </c>
      <c r="CF59" s="95"/>
      <c r="CG59" s="96">
        <f t="shared" si="14"/>
        <v>0</v>
      </c>
      <c r="CJ59" s="63">
        <f t="shared" si="74"/>
        <v>0</v>
      </c>
      <c r="CK59" s="63">
        <f t="shared" si="74"/>
        <v>0</v>
      </c>
      <c r="CL59" s="63">
        <f t="shared" si="74"/>
        <v>0</v>
      </c>
      <c r="CM59" s="63">
        <f t="shared" si="74"/>
        <v>0</v>
      </c>
      <c r="CN59" s="63">
        <f t="shared" si="74"/>
        <v>0</v>
      </c>
      <c r="CO59" s="63">
        <f t="shared" si="74"/>
        <v>0</v>
      </c>
      <c r="CP59" s="63">
        <f t="shared" si="74"/>
        <v>535720</v>
      </c>
      <c r="CQ59" s="63">
        <f t="shared" si="74"/>
        <v>0</v>
      </c>
      <c r="CR59" s="63">
        <f t="shared" si="74"/>
        <v>0</v>
      </c>
      <c r="CS59" s="65">
        <f t="shared" si="17"/>
        <v>535720</v>
      </c>
      <c r="CU59" s="68">
        <f t="shared" si="18"/>
        <v>535720</v>
      </c>
      <c r="CW59" s="63">
        <f t="shared" si="75"/>
        <v>0</v>
      </c>
      <c r="CX59" s="63">
        <f t="shared" si="75"/>
        <v>0</v>
      </c>
      <c r="CY59" s="63">
        <f t="shared" si="75"/>
        <v>0</v>
      </c>
      <c r="CZ59" s="63">
        <f t="shared" si="75"/>
        <v>0</v>
      </c>
      <c r="DA59" s="63">
        <f t="shared" si="75"/>
        <v>0</v>
      </c>
      <c r="DB59" s="63">
        <f t="shared" si="75"/>
        <v>0</v>
      </c>
      <c r="DC59" s="63">
        <f t="shared" si="75"/>
        <v>0</v>
      </c>
      <c r="DD59" s="63">
        <f t="shared" si="75"/>
        <v>0</v>
      </c>
      <c r="DE59" s="63">
        <f t="shared" si="75"/>
        <v>0</v>
      </c>
      <c r="DF59" s="63">
        <f t="shared" si="34"/>
        <v>0</v>
      </c>
      <c r="DH59" s="68">
        <f t="shared" si="21"/>
        <v>0</v>
      </c>
      <c r="DJ59" s="63">
        <f t="shared" si="76"/>
        <v>0</v>
      </c>
      <c r="DK59" s="63">
        <f t="shared" si="76"/>
        <v>0</v>
      </c>
      <c r="DL59" s="63">
        <f t="shared" si="76"/>
        <v>0</v>
      </c>
      <c r="DM59" s="63">
        <f t="shared" si="76"/>
        <v>0</v>
      </c>
      <c r="DN59" s="63">
        <f t="shared" si="76"/>
        <v>0</v>
      </c>
      <c r="DO59" s="63">
        <f t="shared" si="76"/>
        <v>0</v>
      </c>
      <c r="DP59" s="63">
        <f t="shared" si="76"/>
        <v>0</v>
      </c>
      <c r="DQ59" s="63">
        <f t="shared" si="76"/>
        <v>0</v>
      </c>
      <c r="DR59" s="63">
        <f t="shared" si="76"/>
        <v>0</v>
      </c>
      <c r="DS59" s="65">
        <f t="shared" si="24"/>
        <v>0</v>
      </c>
      <c r="DU59" s="68">
        <f t="shared" si="25"/>
        <v>0</v>
      </c>
      <c r="DW59" s="63">
        <f t="shared" si="77"/>
        <v>0</v>
      </c>
      <c r="DX59" s="63">
        <f t="shared" si="77"/>
        <v>0</v>
      </c>
      <c r="DY59" s="63">
        <f t="shared" si="77"/>
        <v>0</v>
      </c>
      <c r="DZ59" s="63">
        <f t="shared" si="77"/>
        <v>0</v>
      </c>
      <c r="EA59" s="63">
        <f t="shared" si="77"/>
        <v>0</v>
      </c>
      <c r="EB59" s="63">
        <f t="shared" si="77"/>
        <v>0</v>
      </c>
      <c r="EC59" s="63">
        <f t="shared" si="77"/>
        <v>0</v>
      </c>
      <c r="ED59" s="63">
        <f t="shared" si="77"/>
        <v>0</v>
      </c>
      <c r="EE59" s="63">
        <f t="shared" si="77"/>
        <v>0</v>
      </c>
      <c r="EF59" s="63">
        <f t="shared" si="35"/>
        <v>0</v>
      </c>
      <c r="EH59" s="68">
        <f t="shared" si="28"/>
        <v>0</v>
      </c>
      <c r="EK59" s="93">
        <f t="shared" si="78"/>
        <v>0</v>
      </c>
      <c r="EL59" s="93">
        <f t="shared" si="78"/>
        <v>0</v>
      </c>
      <c r="EM59" s="93">
        <f t="shared" si="78"/>
        <v>0</v>
      </c>
      <c r="EN59" s="93">
        <f t="shared" si="78"/>
        <v>0</v>
      </c>
      <c r="EO59" s="93">
        <f t="shared" si="78"/>
        <v>0</v>
      </c>
      <c r="EP59" s="93">
        <f t="shared" si="78"/>
        <v>0</v>
      </c>
      <c r="EQ59" s="93">
        <f t="shared" si="78"/>
        <v>0</v>
      </c>
      <c r="ER59" s="93">
        <f t="shared" si="78"/>
        <v>0</v>
      </c>
      <c r="ES59" s="93">
        <f t="shared" si="78"/>
        <v>0</v>
      </c>
      <c r="ET59" s="94">
        <f t="shared" si="31"/>
        <v>0</v>
      </c>
      <c r="EU59" s="95"/>
      <c r="EV59" s="96">
        <f t="shared" si="32"/>
        <v>0</v>
      </c>
    </row>
    <row r="60" spans="1:152" s="19" customFormat="1" ht="15" x14ac:dyDescent="0.25">
      <c r="A60" s="18" t="s">
        <v>235</v>
      </c>
      <c r="B60" s="21" t="s">
        <v>130</v>
      </c>
      <c r="C60" s="21" t="s">
        <v>295</v>
      </c>
      <c r="D60" s="22" t="s">
        <v>147</v>
      </c>
      <c r="E60" s="22"/>
      <c r="F60" s="10"/>
      <c r="G60" s="10"/>
      <c r="H60" s="10">
        <v>305000</v>
      </c>
      <c r="I60" s="10">
        <f t="shared" si="33"/>
        <v>305000</v>
      </c>
      <c r="J60" s="25">
        <v>3</v>
      </c>
      <c r="L60" s="44">
        <v>42236</v>
      </c>
      <c r="M60" s="45" t="s">
        <v>75</v>
      </c>
      <c r="N60" s="45" t="s">
        <v>134</v>
      </c>
      <c r="O60" s="45" t="s">
        <v>42</v>
      </c>
      <c r="P60" s="45"/>
      <c r="R60" s="69" t="s">
        <v>281</v>
      </c>
      <c r="S60" s="51"/>
      <c r="U60" s="63">
        <f t="shared" si="70"/>
        <v>0</v>
      </c>
      <c r="V60" s="63">
        <f t="shared" si="70"/>
        <v>0</v>
      </c>
      <c r="W60" s="63">
        <f t="shared" si="70"/>
        <v>0</v>
      </c>
      <c r="X60" s="63">
        <f t="shared" si="70"/>
        <v>0</v>
      </c>
      <c r="Y60" s="63">
        <f t="shared" si="70"/>
        <v>0</v>
      </c>
      <c r="Z60" s="63">
        <f t="shared" si="70"/>
        <v>0</v>
      </c>
      <c r="AA60" s="63">
        <f t="shared" si="70"/>
        <v>0</v>
      </c>
      <c r="AB60" s="63">
        <f t="shared" si="70"/>
        <v>0</v>
      </c>
      <c r="AC60" s="63">
        <f t="shared" si="70"/>
        <v>0</v>
      </c>
      <c r="AD60" s="65">
        <f t="shared" si="2"/>
        <v>0</v>
      </c>
      <c r="AF60" s="68">
        <f t="shared" si="0"/>
        <v>0</v>
      </c>
      <c r="AH60" s="63">
        <f t="shared" si="71"/>
        <v>0</v>
      </c>
      <c r="AI60" s="63">
        <f t="shared" si="71"/>
        <v>0</v>
      </c>
      <c r="AJ60" s="63">
        <f t="shared" si="71"/>
        <v>0</v>
      </c>
      <c r="AK60" s="63">
        <f t="shared" si="71"/>
        <v>0</v>
      </c>
      <c r="AL60" s="63">
        <f t="shared" si="71"/>
        <v>0</v>
      </c>
      <c r="AM60" s="63">
        <f t="shared" si="71"/>
        <v>0</v>
      </c>
      <c r="AN60" s="63">
        <f t="shared" si="71"/>
        <v>0</v>
      </c>
      <c r="AO60" s="63">
        <f t="shared" si="71"/>
        <v>0</v>
      </c>
      <c r="AP60" s="63">
        <f t="shared" si="71"/>
        <v>0</v>
      </c>
      <c r="AQ60" s="65">
        <f t="shared" si="4"/>
        <v>0</v>
      </c>
      <c r="AS60" s="68">
        <f t="shared" si="66"/>
        <v>0</v>
      </c>
      <c r="AU60" s="63">
        <f t="shared" si="72"/>
        <v>0</v>
      </c>
      <c r="AV60" s="63">
        <f t="shared" si="72"/>
        <v>0</v>
      </c>
      <c r="AW60" s="63">
        <f t="shared" si="72"/>
        <v>0</v>
      </c>
      <c r="AX60" s="63">
        <f t="shared" si="72"/>
        <v>0</v>
      </c>
      <c r="AY60" s="63">
        <f t="shared" si="72"/>
        <v>0</v>
      </c>
      <c r="AZ60" s="63">
        <f t="shared" si="72"/>
        <v>0</v>
      </c>
      <c r="BA60" s="63">
        <f t="shared" si="72"/>
        <v>305000</v>
      </c>
      <c r="BB60" s="63">
        <f t="shared" si="72"/>
        <v>0</v>
      </c>
      <c r="BC60" s="63">
        <f t="shared" si="72"/>
        <v>0</v>
      </c>
      <c r="BD60" s="65">
        <f t="shared" si="7"/>
        <v>305000</v>
      </c>
      <c r="BF60" s="68">
        <f t="shared" si="67"/>
        <v>0</v>
      </c>
      <c r="BH60" s="63">
        <f t="shared" si="73"/>
        <v>0</v>
      </c>
      <c r="BI60" s="63">
        <f t="shared" si="73"/>
        <v>0</v>
      </c>
      <c r="BJ60" s="63">
        <f t="shared" si="73"/>
        <v>0</v>
      </c>
      <c r="BK60" s="63">
        <f t="shared" si="73"/>
        <v>0</v>
      </c>
      <c r="BL60" s="63">
        <f t="shared" si="73"/>
        <v>0</v>
      </c>
      <c r="BM60" s="63">
        <f t="shared" si="73"/>
        <v>0</v>
      </c>
      <c r="BN60" s="63">
        <f t="shared" si="73"/>
        <v>0</v>
      </c>
      <c r="BO60" s="63">
        <f t="shared" si="73"/>
        <v>0</v>
      </c>
      <c r="BP60" s="63">
        <f t="shared" si="73"/>
        <v>0</v>
      </c>
      <c r="BQ60" s="65">
        <f t="shared" si="10"/>
        <v>0</v>
      </c>
      <c r="BS60" s="68">
        <f t="shared" si="68"/>
        <v>0</v>
      </c>
      <c r="BV60" s="93">
        <f t="shared" si="79"/>
        <v>0</v>
      </c>
      <c r="BW60" s="93">
        <f t="shared" si="79"/>
        <v>0</v>
      </c>
      <c r="BX60" s="93">
        <f t="shared" si="79"/>
        <v>0</v>
      </c>
      <c r="BY60" s="93">
        <f t="shared" si="79"/>
        <v>0</v>
      </c>
      <c r="BZ60" s="93">
        <f t="shared" si="79"/>
        <v>0</v>
      </c>
      <c r="CA60" s="93">
        <f t="shared" si="79"/>
        <v>0</v>
      </c>
      <c r="CB60" s="93">
        <f t="shared" si="79"/>
        <v>3</v>
      </c>
      <c r="CC60" s="93">
        <f t="shared" si="79"/>
        <v>0</v>
      </c>
      <c r="CD60" s="93">
        <f t="shared" si="79"/>
        <v>0</v>
      </c>
      <c r="CE60" s="94">
        <f t="shared" si="13"/>
        <v>3</v>
      </c>
      <c r="CF60" s="95"/>
      <c r="CG60" s="96">
        <f t="shared" si="14"/>
        <v>3</v>
      </c>
      <c r="CJ60" s="63">
        <f t="shared" si="74"/>
        <v>0</v>
      </c>
      <c r="CK60" s="63">
        <f t="shared" si="74"/>
        <v>0</v>
      </c>
      <c r="CL60" s="63">
        <f t="shared" si="74"/>
        <v>0</v>
      </c>
      <c r="CM60" s="63">
        <f t="shared" si="74"/>
        <v>0</v>
      </c>
      <c r="CN60" s="63">
        <f t="shared" si="74"/>
        <v>0</v>
      </c>
      <c r="CO60" s="63">
        <f t="shared" si="74"/>
        <v>0</v>
      </c>
      <c r="CP60" s="63">
        <f t="shared" si="74"/>
        <v>0</v>
      </c>
      <c r="CQ60" s="63">
        <f t="shared" si="74"/>
        <v>0</v>
      </c>
      <c r="CR60" s="63">
        <f t="shared" si="74"/>
        <v>0</v>
      </c>
      <c r="CS60" s="65">
        <f t="shared" si="17"/>
        <v>0</v>
      </c>
      <c r="CU60" s="68">
        <f t="shared" si="18"/>
        <v>0</v>
      </c>
      <c r="CW60" s="63">
        <f t="shared" si="75"/>
        <v>0</v>
      </c>
      <c r="CX60" s="63">
        <f t="shared" si="75"/>
        <v>0</v>
      </c>
      <c r="CY60" s="63">
        <f t="shared" si="75"/>
        <v>0</v>
      </c>
      <c r="CZ60" s="63">
        <f t="shared" si="75"/>
        <v>0</v>
      </c>
      <c r="DA60" s="63">
        <f t="shared" si="75"/>
        <v>0</v>
      </c>
      <c r="DB60" s="63">
        <f t="shared" si="75"/>
        <v>0</v>
      </c>
      <c r="DC60" s="63">
        <f t="shared" si="75"/>
        <v>0</v>
      </c>
      <c r="DD60" s="63">
        <f t="shared" si="75"/>
        <v>0</v>
      </c>
      <c r="DE60" s="63">
        <f t="shared" si="75"/>
        <v>0</v>
      </c>
      <c r="DF60" s="63">
        <f t="shared" si="34"/>
        <v>0</v>
      </c>
      <c r="DH60" s="68">
        <f t="shared" si="21"/>
        <v>0</v>
      </c>
      <c r="DJ60" s="63">
        <f t="shared" si="76"/>
        <v>0</v>
      </c>
      <c r="DK60" s="63">
        <f t="shared" si="76"/>
        <v>0</v>
      </c>
      <c r="DL60" s="63">
        <f t="shared" si="76"/>
        <v>0</v>
      </c>
      <c r="DM60" s="63">
        <f t="shared" si="76"/>
        <v>0</v>
      </c>
      <c r="DN60" s="63">
        <f t="shared" si="76"/>
        <v>0</v>
      </c>
      <c r="DO60" s="63">
        <f t="shared" si="76"/>
        <v>0</v>
      </c>
      <c r="DP60" s="63">
        <f t="shared" si="76"/>
        <v>305000</v>
      </c>
      <c r="DQ60" s="63">
        <f t="shared" si="76"/>
        <v>0</v>
      </c>
      <c r="DR60" s="63">
        <f t="shared" si="76"/>
        <v>0</v>
      </c>
      <c r="DS60" s="65">
        <f t="shared" si="24"/>
        <v>305000</v>
      </c>
      <c r="DU60" s="68">
        <f t="shared" si="25"/>
        <v>305000</v>
      </c>
      <c r="DW60" s="63">
        <f t="shared" si="77"/>
        <v>0</v>
      </c>
      <c r="DX60" s="63">
        <f t="shared" si="77"/>
        <v>0</v>
      </c>
      <c r="DY60" s="63">
        <f t="shared" si="77"/>
        <v>0</v>
      </c>
      <c r="DZ60" s="63">
        <f t="shared" si="77"/>
        <v>0</v>
      </c>
      <c r="EA60" s="63">
        <f t="shared" si="77"/>
        <v>0</v>
      </c>
      <c r="EB60" s="63">
        <f t="shared" si="77"/>
        <v>0</v>
      </c>
      <c r="EC60" s="63">
        <f t="shared" si="77"/>
        <v>0</v>
      </c>
      <c r="ED60" s="63">
        <f t="shared" si="77"/>
        <v>0</v>
      </c>
      <c r="EE60" s="63">
        <f t="shared" si="77"/>
        <v>0</v>
      </c>
      <c r="EF60" s="63">
        <f t="shared" si="35"/>
        <v>0</v>
      </c>
      <c r="EH60" s="68">
        <f t="shared" si="28"/>
        <v>0</v>
      </c>
      <c r="EK60" s="93">
        <f t="shared" si="78"/>
        <v>0</v>
      </c>
      <c r="EL60" s="93">
        <f t="shared" si="78"/>
        <v>0</v>
      </c>
      <c r="EM60" s="93">
        <f t="shared" si="78"/>
        <v>0</v>
      </c>
      <c r="EN60" s="93">
        <f t="shared" si="78"/>
        <v>0</v>
      </c>
      <c r="EO60" s="93">
        <f t="shared" si="78"/>
        <v>0</v>
      </c>
      <c r="EP60" s="93">
        <f t="shared" si="78"/>
        <v>0</v>
      </c>
      <c r="EQ60" s="93">
        <f t="shared" si="78"/>
        <v>3</v>
      </c>
      <c r="ER60" s="93">
        <f t="shared" si="78"/>
        <v>0</v>
      </c>
      <c r="ES60" s="93">
        <f t="shared" si="78"/>
        <v>0</v>
      </c>
      <c r="ET60" s="94">
        <f t="shared" si="31"/>
        <v>3</v>
      </c>
      <c r="EU60" s="95"/>
      <c r="EV60" s="96">
        <f t="shared" si="32"/>
        <v>3</v>
      </c>
    </row>
    <row r="61" spans="1:152" s="19" customFormat="1" ht="45" x14ac:dyDescent="0.25">
      <c r="A61" s="18" t="s">
        <v>236</v>
      </c>
      <c r="B61" s="21" t="s">
        <v>130</v>
      </c>
      <c r="C61" s="21" t="s">
        <v>295</v>
      </c>
      <c r="D61" s="22" t="s">
        <v>148</v>
      </c>
      <c r="E61" s="22"/>
      <c r="F61" s="10"/>
      <c r="G61" s="10">
        <v>78560</v>
      </c>
      <c r="H61" s="10"/>
      <c r="I61" s="10">
        <f t="shared" si="33"/>
        <v>78560</v>
      </c>
      <c r="J61" s="25">
        <v>1</v>
      </c>
      <c r="L61" s="44">
        <v>42236</v>
      </c>
      <c r="M61" s="45" t="s">
        <v>75</v>
      </c>
      <c r="N61" s="45" t="s">
        <v>134</v>
      </c>
      <c r="O61" s="45" t="s">
        <v>42</v>
      </c>
      <c r="P61" s="45"/>
      <c r="R61" s="69" t="s">
        <v>282</v>
      </c>
      <c r="S61" s="51"/>
      <c r="U61" s="63">
        <f t="shared" si="70"/>
        <v>0</v>
      </c>
      <c r="V61" s="63">
        <f t="shared" si="70"/>
        <v>0</v>
      </c>
      <c r="W61" s="63">
        <f t="shared" si="70"/>
        <v>0</v>
      </c>
      <c r="X61" s="63">
        <f t="shared" si="70"/>
        <v>0</v>
      </c>
      <c r="Y61" s="63">
        <f t="shared" si="70"/>
        <v>0</v>
      </c>
      <c r="Z61" s="63">
        <f t="shared" si="70"/>
        <v>0</v>
      </c>
      <c r="AA61" s="63">
        <f t="shared" si="70"/>
        <v>0</v>
      </c>
      <c r="AB61" s="63">
        <f t="shared" si="70"/>
        <v>0</v>
      </c>
      <c r="AC61" s="63">
        <f t="shared" si="70"/>
        <v>0</v>
      </c>
      <c r="AD61" s="65">
        <f t="shared" si="2"/>
        <v>0</v>
      </c>
      <c r="AF61" s="68">
        <f t="shared" si="0"/>
        <v>-78560</v>
      </c>
      <c r="AH61" s="63">
        <f t="shared" si="71"/>
        <v>0</v>
      </c>
      <c r="AI61" s="63">
        <f t="shared" si="71"/>
        <v>0</v>
      </c>
      <c r="AJ61" s="63">
        <f t="shared" si="71"/>
        <v>0</v>
      </c>
      <c r="AK61" s="63">
        <f t="shared" si="71"/>
        <v>0</v>
      </c>
      <c r="AL61" s="63">
        <f t="shared" si="71"/>
        <v>0</v>
      </c>
      <c r="AM61" s="63">
        <f t="shared" si="71"/>
        <v>0</v>
      </c>
      <c r="AN61" s="63">
        <f t="shared" si="71"/>
        <v>0</v>
      </c>
      <c r="AO61" s="63">
        <f t="shared" si="71"/>
        <v>0</v>
      </c>
      <c r="AP61" s="63">
        <f t="shared" si="71"/>
        <v>0</v>
      </c>
      <c r="AQ61" s="65">
        <f t="shared" si="4"/>
        <v>0</v>
      </c>
      <c r="AS61" s="68">
        <f t="shared" si="66"/>
        <v>0</v>
      </c>
      <c r="AU61" s="63">
        <f t="shared" si="72"/>
        <v>0</v>
      </c>
      <c r="AV61" s="63">
        <f t="shared" si="72"/>
        <v>0</v>
      </c>
      <c r="AW61" s="63">
        <f t="shared" si="72"/>
        <v>0</v>
      </c>
      <c r="AX61" s="63">
        <f t="shared" si="72"/>
        <v>0</v>
      </c>
      <c r="AY61" s="63">
        <f t="shared" si="72"/>
        <v>0</v>
      </c>
      <c r="AZ61" s="63">
        <f t="shared" si="72"/>
        <v>0</v>
      </c>
      <c r="BA61" s="63">
        <f t="shared" si="72"/>
        <v>0</v>
      </c>
      <c r="BB61" s="63">
        <f t="shared" si="72"/>
        <v>0</v>
      </c>
      <c r="BC61" s="63">
        <f t="shared" si="72"/>
        <v>0</v>
      </c>
      <c r="BD61" s="65">
        <f t="shared" si="7"/>
        <v>0</v>
      </c>
      <c r="BF61" s="68">
        <f t="shared" si="67"/>
        <v>0</v>
      </c>
      <c r="BH61" s="63">
        <f t="shared" si="73"/>
        <v>0</v>
      </c>
      <c r="BI61" s="63">
        <f t="shared" si="73"/>
        <v>0</v>
      </c>
      <c r="BJ61" s="63">
        <f t="shared" si="73"/>
        <v>0</v>
      </c>
      <c r="BK61" s="63">
        <f t="shared" si="73"/>
        <v>0</v>
      </c>
      <c r="BL61" s="63">
        <f t="shared" si="73"/>
        <v>0</v>
      </c>
      <c r="BM61" s="63">
        <f t="shared" si="73"/>
        <v>0</v>
      </c>
      <c r="BN61" s="63">
        <f t="shared" si="73"/>
        <v>0</v>
      </c>
      <c r="BO61" s="63">
        <f t="shared" si="73"/>
        <v>0</v>
      </c>
      <c r="BP61" s="63">
        <f t="shared" si="73"/>
        <v>0</v>
      </c>
      <c r="BQ61" s="65">
        <f t="shared" si="10"/>
        <v>0</v>
      </c>
      <c r="BS61" s="68">
        <f t="shared" si="68"/>
        <v>0</v>
      </c>
      <c r="BV61" s="93">
        <f t="shared" si="79"/>
        <v>0</v>
      </c>
      <c r="BW61" s="93">
        <f t="shared" si="79"/>
        <v>0</v>
      </c>
      <c r="BX61" s="93">
        <f t="shared" si="79"/>
        <v>0</v>
      </c>
      <c r="BY61" s="93">
        <f t="shared" si="79"/>
        <v>0</v>
      </c>
      <c r="BZ61" s="93">
        <f t="shared" si="79"/>
        <v>0</v>
      </c>
      <c r="CA61" s="93">
        <f t="shared" si="79"/>
        <v>0</v>
      </c>
      <c r="CB61" s="93">
        <f t="shared" si="79"/>
        <v>0</v>
      </c>
      <c r="CC61" s="93">
        <f t="shared" si="79"/>
        <v>0</v>
      </c>
      <c r="CD61" s="93">
        <f t="shared" si="79"/>
        <v>0</v>
      </c>
      <c r="CE61" s="94">
        <f t="shared" si="13"/>
        <v>0</v>
      </c>
      <c r="CF61" s="95"/>
      <c r="CG61" s="96">
        <f t="shared" si="14"/>
        <v>0</v>
      </c>
      <c r="CJ61" s="63">
        <f t="shared" si="74"/>
        <v>0</v>
      </c>
      <c r="CK61" s="63">
        <f t="shared" si="74"/>
        <v>0</v>
      </c>
      <c r="CL61" s="63">
        <f t="shared" si="74"/>
        <v>0</v>
      </c>
      <c r="CM61" s="63">
        <f t="shared" si="74"/>
        <v>0</v>
      </c>
      <c r="CN61" s="63">
        <f t="shared" si="74"/>
        <v>0</v>
      </c>
      <c r="CO61" s="63">
        <f t="shared" si="74"/>
        <v>0</v>
      </c>
      <c r="CP61" s="63">
        <f t="shared" si="74"/>
        <v>78560</v>
      </c>
      <c r="CQ61" s="63">
        <f t="shared" si="74"/>
        <v>0</v>
      </c>
      <c r="CR61" s="63">
        <f t="shared" si="74"/>
        <v>0</v>
      </c>
      <c r="CS61" s="65">
        <f t="shared" si="17"/>
        <v>78560</v>
      </c>
      <c r="CU61" s="68">
        <f t="shared" si="18"/>
        <v>78560</v>
      </c>
      <c r="CW61" s="63">
        <f t="shared" si="75"/>
        <v>0</v>
      </c>
      <c r="CX61" s="63">
        <f t="shared" si="75"/>
        <v>0</v>
      </c>
      <c r="CY61" s="63">
        <f t="shared" si="75"/>
        <v>0</v>
      </c>
      <c r="CZ61" s="63">
        <f t="shared" si="75"/>
        <v>0</v>
      </c>
      <c r="DA61" s="63">
        <f t="shared" si="75"/>
        <v>0</v>
      </c>
      <c r="DB61" s="63">
        <f t="shared" si="75"/>
        <v>0</v>
      </c>
      <c r="DC61" s="63">
        <f t="shared" si="75"/>
        <v>0</v>
      </c>
      <c r="DD61" s="63">
        <f t="shared" si="75"/>
        <v>0</v>
      </c>
      <c r="DE61" s="63">
        <f t="shared" si="75"/>
        <v>0</v>
      </c>
      <c r="DF61" s="63">
        <f t="shared" si="34"/>
        <v>0</v>
      </c>
      <c r="DH61" s="68">
        <f t="shared" si="21"/>
        <v>0</v>
      </c>
      <c r="DJ61" s="63">
        <f t="shared" si="76"/>
        <v>0</v>
      </c>
      <c r="DK61" s="63">
        <f t="shared" si="76"/>
        <v>0</v>
      </c>
      <c r="DL61" s="63">
        <f t="shared" si="76"/>
        <v>0</v>
      </c>
      <c r="DM61" s="63">
        <f t="shared" si="76"/>
        <v>0</v>
      </c>
      <c r="DN61" s="63">
        <f t="shared" si="76"/>
        <v>0</v>
      </c>
      <c r="DO61" s="63">
        <f t="shared" si="76"/>
        <v>0</v>
      </c>
      <c r="DP61" s="63">
        <f t="shared" si="76"/>
        <v>0</v>
      </c>
      <c r="DQ61" s="63">
        <f t="shared" si="76"/>
        <v>0</v>
      </c>
      <c r="DR61" s="63">
        <f t="shared" si="76"/>
        <v>0</v>
      </c>
      <c r="DS61" s="65">
        <f t="shared" si="24"/>
        <v>0</v>
      </c>
      <c r="DU61" s="68">
        <f t="shared" si="25"/>
        <v>0</v>
      </c>
      <c r="DW61" s="63">
        <f t="shared" si="77"/>
        <v>0</v>
      </c>
      <c r="DX61" s="63">
        <f t="shared" si="77"/>
        <v>0</v>
      </c>
      <c r="DY61" s="63">
        <f t="shared" si="77"/>
        <v>0</v>
      </c>
      <c r="DZ61" s="63">
        <f t="shared" si="77"/>
        <v>0</v>
      </c>
      <c r="EA61" s="63">
        <f t="shared" si="77"/>
        <v>0</v>
      </c>
      <c r="EB61" s="63">
        <f t="shared" si="77"/>
        <v>0</v>
      </c>
      <c r="EC61" s="63">
        <f t="shared" si="77"/>
        <v>0</v>
      </c>
      <c r="ED61" s="63">
        <f t="shared" si="77"/>
        <v>0</v>
      </c>
      <c r="EE61" s="63">
        <f t="shared" si="77"/>
        <v>0</v>
      </c>
      <c r="EF61" s="63">
        <f t="shared" si="35"/>
        <v>0</v>
      </c>
      <c r="EH61" s="68">
        <f t="shared" si="28"/>
        <v>0</v>
      </c>
      <c r="EK61" s="93">
        <f t="shared" si="78"/>
        <v>0</v>
      </c>
      <c r="EL61" s="93">
        <f t="shared" si="78"/>
        <v>0</v>
      </c>
      <c r="EM61" s="93">
        <f t="shared" si="78"/>
        <v>0</v>
      </c>
      <c r="EN61" s="93">
        <f t="shared" si="78"/>
        <v>0</v>
      </c>
      <c r="EO61" s="93">
        <f t="shared" si="78"/>
        <v>0</v>
      </c>
      <c r="EP61" s="93">
        <f t="shared" si="78"/>
        <v>0</v>
      </c>
      <c r="EQ61" s="93">
        <f t="shared" si="78"/>
        <v>1</v>
      </c>
      <c r="ER61" s="93">
        <f t="shared" si="78"/>
        <v>0</v>
      </c>
      <c r="ES61" s="93">
        <f t="shared" si="78"/>
        <v>0</v>
      </c>
      <c r="ET61" s="94">
        <f t="shared" si="31"/>
        <v>1</v>
      </c>
      <c r="EU61" s="95"/>
      <c r="EV61" s="96">
        <f t="shared" si="32"/>
        <v>1</v>
      </c>
    </row>
    <row r="62" spans="1:152" s="19" customFormat="1" ht="15" x14ac:dyDescent="0.25">
      <c r="A62" s="18" t="s">
        <v>237</v>
      </c>
      <c r="B62" s="21" t="s">
        <v>66</v>
      </c>
      <c r="C62" s="21" t="s">
        <v>292</v>
      </c>
      <c r="D62" s="22" t="s">
        <v>150</v>
      </c>
      <c r="E62" s="147">
        <f>+F62</f>
        <v>3218284</v>
      </c>
      <c r="F62" s="10">
        <f>SUM([1]Summary!$B$6:$B$12)</f>
        <v>3218284</v>
      </c>
      <c r="G62" s="10">
        <f>SUM([1]Summary!$B$15:$B$20)</f>
        <v>3805000</v>
      </c>
      <c r="H62" s="10"/>
      <c r="I62" s="10">
        <f t="shared" si="33"/>
        <v>10241568</v>
      </c>
      <c r="J62" s="25">
        <v>2</v>
      </c>
      <c r="L62" s="44">
        <v>42236</v>
      </c>
      <c r="M62" s="45" t="s">
        <v>130</v>
      </c>
      <c r="N62" s="45" t="s">
        <v>134</v>
      </c>
      <c r="O62" s="45" t="s">
        <v>42</v>
      </c>
      <c r="P62" s="45"/>
      <c r="R62" s="69" t="s">
        <v>282</v>
      </c>
      <c r="S62" s="51"/>
      <c r="U62" s="63">
        <f t="shared" si="70"/>
        <v>0</v>
      </c>
      <c r="V62" s="63">
        <f t="shared" si="70"/>
        <v>0</v>
      </c>
      <c r="W62" s="63">
        <f t="shared" si="70"/>
        <v>0</v>
      </c>
      <c r="X62" s="63">
        <f t="shared" si="70"/>
        <v>0</v>
      </c>
      <c r="Y62" s="63">
        <f t="shared" si="70"/>
        <v>0</v>
      </c>
      <c r="Z62" s="63">
        <f t="shared" si="70"/>
        <v>0</v>
      </c>
      <c r="AA62" s="63">
        <f t="shared" si="70"/>
        <v>0</v>
      </c>
      <c r="AB62" s="63">
        <f t="shared" si="70"/>
        <v>0</v>
      </c>
      <c r="AC62" s="63">
        <f t="shared" si="70"/>
        <v>0</v>
      </c>
      <c r="AD62" s="65">
        <f t="shared" si="2"/>
        <v>0</v>
      </c>
      <c r="AF62" s="68">
        <f t="shared" si="0"/>
        <v>-3805000</v>
      </c>
      <c r="AH62" s="63">
        <f t="shared" si="71"/>
        <v>0</v>
      </c>
      <c r="AI62" s="63">
        <f t="shared" si="71"/>
        <v>0</v>
      </c>
      <c r="AJ62" s="63">
        <f t="shared" si="71"/>
        <v>0</v>
      </c>
      <c r="AK62" s="63">
        <f t="shared" si="71"/>
        <v>0</v>
      </c>
      <c r="AL62" s="63">
        <f t="shared" si="71"/>
        <v>0</v>
      </c>
      <c r="AM62" s="63">
        <f t="shared" si="71"/>
        <v>0</v>
      </c>
      <c r="AN62" s="63">
        <f t="shared" si="71"/>
        <v>0</v>
      </c>
      <c r="AO62" s="63">
        <f t="shared" si="71"/>
        <v>0</v>
      </c>
      <c r="AP62" s="63">
        <f t="shared" si="71"/>
        <v>0</v>
      </c>
      <c r="AQ62" s="65">
        <f t="shared" si="4"/>
        <v>0</v>
      </c>
      <c r="AS62" s="68">
        <f t="shared" si="66"/>
        <v>-3218284</v>
      </c>
      <c r="AU62" s="63">
        <f t="shared" si="72"/>
        <v>0</v>
      </c>
      <c r="AV62" s="63">
        <f t="shared" si="72"/>
        <v>0</v>
      </c>
      <c r="AW62" s="63">
        <f t="shared" si="72"/>
        <v>0</v>
      </c>
      <c r="AX62" s="63">
        <f t="shared" si="72"/>
        <v>0</v>
      </c>
      <c r="AY62" s="63">
        <f t="shared" si="72"/>
        <v>0</v>
      </c>
      <c r="AZ62" s="63">
        <f t="shared" si="72"/>
        <v>0</v>
      </c>
      <c r="BA62" s="63">
        <f t="shared" si="72"/>
        <v>0</v>
      </c>
      <c r="BB62" s="63">
        <f t="shared" si="72"/>
        <v>0</v>
      </c>
      <c r="BC62" s="63">
        <f t="shared" si="72"/>
        <v>0</v>
      </c>
      <c r="BD62" s="65">
        <f t="shared" si="7"/>
        <v>0</v>
      </c>
      <c r="BF62" s="68">
        <f t="shared" si="67"/>
        <v>0</v>
      </c>
      <c r="BH62" s="63">
        <f t="shared" si="73"/>
        <v>0</v>
      </c>
      <c r="BI62" s="63">
        <f t="shared" si="73"/>
        <v>0</v>
      </c>
      <c r="BJ62" s="63">
        <f t="shared" si="73"/>
        <v>0</v>
      </c>
      <c r="BK62" s="63">
        <f t="shared" si="73"/>
        <v>0</v>
      </c>
      <c r="BL62" s="63">
        <f t="shared" si="73"/>
        <v>0</v>
      </c>
      <c r="BM62" s="63">
        <f t="shared" si="73"/>
        <v>0</v>
      </c>
      <c r="BN62" s="63">
        <f t="shared" si="73"/>
        <v>0</v>
      </c>
      <c r="BO62" s="63">
        <f t="shared" si="73"/>
        <v>0</v>
      </c>
      <c r="BP62" s="63">
        <f t="shared" si="73"/>
        <v>0</v>
      </c>
      <c r="BQ62" s="65">
        <f t="shared" si="10"/>
        <v>0</v>
      </c>
      <c r="BS62" s="68">
        <f t="shared" si="68"/>
        <v>-3218284</v>
      </c>
      <c r="BV62" s="93">
        <f t="shared" si="79"/>
        <v>0</v>
      </c>
      <c r="BW62" s="93">
        <f t="shared" si="79"/>
        <v>0</v>
      </c>
      <c r="BX62" s="93">
        <f t="shared" si="79"/>
        <v>0</v>
      </c>
      <c r="BY62" s="93">
        <f t="shared" si="79"/>
        <v>0</v>
      </c>
      <c r="BZ62" s="93">
        <f t="shared" si="79"/>
        <v>0</v>
      </c>
      <c r="CA62" s="93">
        <f t="shared" si="79"/>
        <v>0</v>
      </c>
      <c r="CB62" s="93">
        <f t="shared" si="79"/>
        <v>0</v>
      </c>
      <c r="CC62" s="93">
        <f t="shared" si="79"/>
        <v>0</v>
      </c>
      <c r="CD62" s="93">
        <f t="shared" si="79"/>
        <v>0</v>
      </c>
      <c r="CE62" s="94">
        <f t="shared" si="13"/>
        <v>0</v>
      </c>
      <c r="CF62" s="95"/>
      <c r="CG62" s="96">
        <f t="shared" si="14"/>
        <v>0</v>
      </c>
      <c r="CJ62" s="63">
        <f t="shared" si="74"/>
        <v>0</v>
      </c>
      <c r="CK62" s="63">
        <f t="shared" si="74"/>
        <v>0</v>
      </c>
      <c r="CL62" s="63">
        <f t="shared" si="74"/>
        <v>0</v>
      </c>
      <c r="CM62" s="63">
        <f t="shared" si="74"/>
        <v>3805000</v>
      </c>
      <c r="CN62" s="63">
        <f t="shared" si="74"/>
        <v>0</v>
      </c>
      <c r="CO62" s="63">
        <f t="shared" si="74"/>
        <v>0</v>
      </c>
      <c r="CP62" s="63">
        <f t="shared" si="74"/>
        <v>0</v>
      </c>
      <c r="CQ62" s="63">
        <f t="shared" si="74"/>
        <v>0</v>
      </c>
      <c r="CR62" s="63">
        <f t="shared" si="74"/>
        <v>0</v>
      </c>
      <c r="CS62" s="65">
        <f t="shared" si="17"/>
        <v>3805000</v>
      </c>
      <c r="CU62" s="68">
        <f t="shared" si="18"/>
        <v>3805000</v>
      </c>
      <c r="CW62" s="63">
        <f t="shared" si="75"/>
        <v>0</v>
      </c>
      <c r="CX62" s="63">
        <f t="shared" si="75"/>
        <v>0</v>
      </c>
      <c r="CY62" s="63">
        <f t="shared" si="75"/>
        <v>0</v>
      </c>
      <c r="CZ62" s="63">
        <f t="shared" si="75"/>
        <v>3218284</v>
      </c>
      <c r="DA62" s="63">
        <f t="shared" si="75"/>
        <v>0</v>
      </c>
      <c r="DB62" s="63">
        <f t="shared" si="75"/>
        <v>0</v>
      </c>
      <c r="DC62" s="63">
        <f t="shared" si="75"/>
        <v>0</v>
      </c>
      <c r="DD62" s="63">
        <f t="shared" si="75"/>
        <v>0</v>
      </c>
      <c r="DE62" s="63">
        <f t="shared" si="75"/>
        <v>0</v>
      </c>
      <c r="DF62" s="63">
        <f t="shared" si="34"/>
        <v>3218284</v>
      </c>
      <c r="DH62" s="68">
        <f t="shared" si="21"/>
        <v>3218284</v>
      </c>
      <c r="DJ62" s="63">
        <f t="shared" si="76"/>
        <v>0</v>
      </c>
      <c r="DK62" s="63">
        <f t="shared" si="76"/>
        <v>0</v>
      </c>
      <c r="DL62" s="63">
        <f t="shared" si="76"/>
        <v>0</v>
      </c>
      <c r="DM62" s="63">
        <f t="shared" si="76"/>
        <v>0</v>
      </c>
      <c r="DN62" s="63">
        <f t="shared" si="76"/>
        <v>0</v>
      </c>
      <c r="DO62" s="63">
        <f t="shared" si="76"/>
        <v>0</v>
      </c>
      <c r="DP62" s="63">
        <f t="shared" si="76"/>
        <v>0</v>
      </c>
      <c r="DQ62" s="63">
        <f t="shared" si="76"/>
        <v>0</v>
      </c>
      <c r="DR62" s="63">
        <f t="shared" si="76"/>
        <v>0</v>
      </c>
      <c r="DS62" s="65">
        <f t="shared" si="24"/>
        <v>0</v>
      </c>
      <c r="DU62" s="68">
        <f t="shared" si="25"/>
        <v>0</v>
      </c>
      <c r="DW62" s="63">
        <f t="shared" si="77"/>
        <v>0</v>
      </c>
      <c r="DX62" s="63">
        <f t="shared" si="77"/>
        <v>0</v>
      </c>
      <c r="DY62" s="63">
        <f t="shared" si="77"/>
        <v>0</v>
      </c>
      <c r="DZ62" s="63">
        <f t="shared" si="77"/>
        <v>3218284</v>
      </c>
      <c r="EA62" s="63">
        <f t="shared" si="77"/>
        <v>0</v>
      </c>
      <c r="EB62" s="63">
        <f t="shared" si="77"/>
        <v>0</v>
      </c>
      <c r="EC62" s="63">
        <f t="shared" si="77"/>
        <v>0</v>
      </c>
      <c r="ED62" s="63">
        <f t="shared" si="77"/>
        <v>0</v>
      </c>
      <c r="EE62" s="63">
        <f t="shared" si="77"/>
        <v>0</v>
      </c>
      <c r="EF62" s="63">
        <f t="shared" si="35"/>
        <v>3218284</v>
      </c>
      <c r="EH62" s="68">
        <f t="shared" si="28"/>
        <v>3218284</v>
      </c>
      <c r="EK62" s="93">
        <f t="shared" si="78"/>
        <v>0</v>
      </c>
      <c r="EL62" s="93">
        <f t="shared" si="78"/>
        <v>0</v>
      </c>
      <c r="EM62" s="93">
        <f t="shared" si="78"/>
        <v>0</v>
      </c>
      <c r="EN62" s="93">
        <f t="shared" si="78"/>
        <v>2</v>
      </c>
      <c r="EO62" s="93">
        <f t="shared" si="78"/>
        <v>0</v>
      </c>
      <c r="EP62" s="93">
        <f t="shared" si="78"/>
        <v>0</v>
      </c>
      <c r="EQ62" s="93">
        <f t="shared" si="78"/>
        <v>0</v>
      </c>
      <c r="ER62" s="93">
        <f t="shared" si="78"/>
        <v>0</v>
      </c>
      <c r="ES62" s="93">
        <f t="shared" si="78"/>
        <v>0</v>
      </c>
      <c r="ET62" s="94">
        <f t="shared" si="31"/>
        <v>2</v>
      </c>
      <c r="EU62" s="95"/>
      <c r="EV62" s="96">
        <f t="shared" si="32"/>
        <v>2</v>
      </c>
    </row>
    <row r="63" spans="1:152" s="19" customFormat="1" ht="30" x14ac:dyDescent="0.25">
      <c r="A63" s="18" t="s">
        <v>378</v>
      </c>
      <c r="B63" s="21" t="s">
        <v>66</v>
      </c>
      <c r="C63" s="21" t="s">
        <v>292</v>
      </c>
      <c r="D63" s="22" t="s">
        <v>421</v>
      </c>
      <c r="E63" s="147">
        <f>+F63</f>
        <v>1500000</v>
      </c>
      <c r="F63" s="10">
        <v>1500000</v>
      </c>
      <c r="G63" s="10">
        <v>1500000</v>
      </c>
      <c r="H63" s="10"/>
      <c r="I63" s="10">
        <f>SUM(E63:H63)</f>
        <v>4500000</v>
      </c>
      <c r="J63" s="25">
        <v>1</v>
      </c>
      <c r="L63" s="44">
        <v>42236</v>
      </c>
      <c r="M63" s="45" t="s">
        <v>130</v>
      </c>
      <c r="N63" s="45" t="s">
        <v>134</v>
      </c>
      <c r="O63" s="45" t="s">
        <v>42</v>
      </c>
      <c r="P63" s="45"/>
      <c r="R63" s="69" t="s">
        <v>281</v>
      </c>
      <c r="S63" s="51"/>
      <c r="U63" s="63">
        <f t="shared" si="70"/>
        <v>0</v>
      </c>
      <c r="V63" s="63">
        <f t="shared" si="70"/>
        <v>0</v>
      </c>
      <c r="W63" s="63">
        <f t="shared" si="70"/>
        <v>0</v>
      </c>
      <c r="X63" s="63">
        <f t="shared" si="70"/>
        <v>1500000</v>
      </c>
      <c r="Y63" s="63">
        <f t="shared" si="70"/>
        <v>0</v>
      </c>
      <c r="Z63" s="63">
        <f t="shared" si="70"/>
        <v>0</v>
      </c>
      <c r="AA63" s="63">
        <f t="shared" si="70"/>
        <v>0</v>
      </c>
      <c r="AB63" s="63">
        <f t="shared" si="70"/>
        <v>0</v>
      </c>
      <c r="AC63" s="63">
        <f t="shared" si="70"/>
        <v>0</v>
      </c>
      <c r="AD63" s="65">
        <f>SUM(U63:AC63)</f>
        <v>1500000</v>
      </c>
      <c r="AF63" s="68">
        <f>+AD63-G63</f>
        <v>0</v>
      </c>
      <c r="AH63" s="63">
        <f t="shared" si="71"/>
        <v>0</v>
      </c>
      <c r="AI63" s="63">
        <f t="shared" si="71"/>
        <v>0</v>
      </c>
      <c r="AJ63" s="63">
        <f t="shared" si="71"/>
        <v>0</v>
      </c>
      <c r="AK63" s="63">
        <f t="shared" si="71"/>
        <v>1500000</v>
      </c>
      <c r="AL63" s="63">
        <f t="shared" si="71"/>
        <v>0</v>
      </c>
      <c r="AM63" s="63">
        <f t="shared" si="71"/>
        <v>0</v>
      </c>
      <c r="AN63" s="63">
        <f t="shared" si="71"/>
        <v>0</v>
      </c>
      <c r="AO63" s="63">
        <f t="shared" si="71"/>
        <v>0</v>
      </c>
      <c r="AP63" s="63">
        <f t="shared" si="71"/>
        <v>0</v>
      </c>
      <c r="AQ63" s="65">
        <f>SUM(AH63:AP63)</f>
        <v>1500000</v>
      </c>
      <c r="AS63" s="68">
        <f>+AQ63-F63</f>
        <v>0</v>
      </c>
      <c r="AU63" s="63">
        <f t="shared" si="72"/>
        <v>0</v>
      </c>
      <c r="AV63" s="63">
        <f t="shared" si="72"/>
        <v>0</v>
      </c>
      <c r="AW63" s="63">
        <f t="shared" si="72"/>
        <v>0</v>
      </c>
      <c r="AX63" s="63">
        <f t="shared" si="72"/>
        <v>0</v>
      </c>
      <c r="AY63" s="63">
        <f t="shared" si="72"/>
        <v>0</v>
      </c>
      <c r="AZ63" s="63">
        <f t="shared" si="72"/>
        <v>0</v>
      </c>
      <c r="BA63" s="63">
        <f t="shared" si="72"/>
        <v>0</v>
      </c>
      <c r="BB63" s="63">
        <f t="shared" si="72"/>
        <v>0</v>
      </c>
      <c r="BC63" s="63">
        <f t="shared" si="72"/>
        <v>0</v>
      </c>
      <c r="BD63" s="65">
        <f>SUM(AU63:BC63)</f>
        <v>0</v>
      </c>
      <c r="BF63" s="68">
        <f>+BD63-H63</f>
        <v>0</v>
      </c>
      <c r="BH63" s="63">
        <f t="shared" si="73"/>
        <v>0</v>
      </c>
      <c r="BI63" s="63">
        <f t="shared" si="73"/>
        <v>0</v>
      </c>
      <c r="BJ63" s="63">
        <f t="shared" si="73"/>
        <v>0</v>
      </c>
      <c r="BK63" s="63">
        <f t="shared" si="73"/>
        <v>1500000</v>
      </c>
      <c r="BL63" s="63">
        <f t="shared" si="73"/>
        <v>0</v>
      </c>
      <c r="BM63" s="63">
        <f t="shared" si="73"/>
        <v>0</v>
      </c>
      <c r="BN63" s="63">
        <f t="shared" si="73"/>
        <v>0</v>
      </c>
      <c r="BO63" s="63">
        <f t="shared" si="73"/>
        <v>0</v>
      </c>
      <c r="BP63" s="63">
        <f t="shared" si="73"/>
        <v>0</v>
      </c>
      <c r="BQ63" s="65">
        <f>SUM(BH63:BP63)</f>
        <v>1500000</v>
      </c>
      <c r="BS63" s="68">
        <f>+BQ63-E63</f>
        <v>0</v>
      </c>
      <c r="BV63" s="93"/>
      <c r="BW63" s="93"/>
      <c r="BX63" s="93"/>
      <c r="BY63" s="93"/>
      <c r="BZ63" s="93"/>
      <c r="CA63" s="93"/>
      <c r="CB63" s="93"/>
      <c r="CC63" s="93"/>
      <c r="CD63" s="93"/>
      <c r="CE63" s="94"/>
      <c r="CF63" s="95"/>
      <c r="CG63" s="96"/>
      <c r="CJ63" s="63"/>
      <c r="CK63" s="63"/>
      <c r="CL63" s="63"/>
      <c r="CM63" s="63"/>
      <c r="CN63" s="63"/>
      <c r="CO63" s="63"/>
      <c r="CP63" s="63"/>
      <c r="CQ63" s="63"/>
      <c r="CR63" s="63"/>
      <c r="CS63" s="65"/>
      <c r="CU63" s="68"/>
      <c r="CW63" s="63"/>
      <c r="CX63" s="63"/>
      <c r="CY63" s="63"/>
      <c r="CZ63" s="63"/>
      <c r="DA63" s="63"/>
      <c r="DB63" s="63"/>
      <c r="DC63" s="63"/>
      <c r="DD63" s="63"/>
      <c r="DE63" s="63"/>
      <c r="DF63" s="63"/>
      <c r="DH63" s="68"/>
      <c r="DJ63" s="63"/>
      <c r="DK63" s="63"/>
      <c r="DL63" s="63"/>
      <c r="DM63" s="63"/>
      <c r="DN63" s="63"/>
      <c r="DO63" s="63"/>
      <c r="DP63" s="63"/>
      <c r="DQ63" s="63"/>
      <c r="DR63" s="63"/>
      <c r="DS63" s="65"/>
      <c r="DU63" s="68"/>
      <c r="DW63" s="63"/>
      <c r="DX63" s="63"/>
      <c r="DY63" s="63"/>
      <c r="DZ63" s="63"/>
      <c r="EA63" s="63"/>
      <c r="EB63" s="63"/>
      <c r="EC63" s="63"/>
      <c r="ED63" s="63"/>
      <c r="EE63" s="63"/>
      <c r="EF63" s="63"/>
      <c r="EH63" s="68"/>
      <c r="EK63" s="93"/>
      <c r="EL63" s="93"/>
      <c r="EM63" s="93"/>
      <c r="EN63" s="93"/>
      <c r="EO63" s="93"/>
      <c r="EP63" s="93"/>
      <c r="EQ63" s="93"/>
      <c r="ER63" s="93"/>
      <c r="ES63" s="93"/>
      <c r="ET63" s="94"/>
      <c r="EU63" s="95"/>
      <c r="EV63" s="96"/>
    </row>
    <row r="64" spans="1:152" s="19" customFormat="1" ht="15" x14ac:dyDescent="0.25">
      <c r="A64" s="18" t="s">
        <v>336</v>
      </c>
      <c r="B64" s="21" t="s">
        <v>125</v>
      </c>
      <c r="C64" s="21" t="s">
        <v>299</v>
      </c>
      <c r="D64" s="22" t="s">
        <v>153</v>
      </c>
      <c r="E64" s="10">
        <v>11700000</v>
      </c>
      <c r="F64" s="10">
        <v>3750000</v>
      </c>
      <c r="G64" s="10"/>
      <c r="H64" s="10"/>
      <c r="I64" s="10">
        <f t="shared" si="33"/>
        <v>15450000</v>
      </c>
      <c r="J64" s="25"/>
      <c r="L64" s="44">
        <v>42236</v>
      </c>
      <c r="M64" s="45" t="s">
        <v>75</v>
      </c>
      <c r="N64" s="45" t="s">
        <v>42</v>
      </c>
      <c r="O64" s="45" t="s">
        <v>42</v>
      </c>
      <c r="P64" s="45"/>
      <c r="R64" s="69" t="s">
        <v>282</v>
      </c>
      <c r="S64" s="51"/>
      <c r="U64" s="63">
        <f t="shared" si="70"/>
        <v>0</v>
      </c>
      <c r="V64" s="63">
        <f t="shared" si="70"/>
        <v>0</v>
      </c>
      <c r="W64" s="63">
        <f t="shared" si="70"/>
        <v>0</v>
      </c>
      <c r="X64" s="63">
        <f t="shared" si="70"/>
        <v>0</v>
      </c>
      <c r="Y64" s="63">
        <f t="shared" si="70"/>
        <v>0</v>
      </c>
      <c r="Z64" s="63">
        <f t="shared" si="70"/>
        <v>0</v>
      </c>
      <c r="AA64" s="63">
        <f t="shared" si="70"/>
        <v>0</v>
      </c>
      <c r="AB64" s="63">
        <f t="shared" si="70"/>
        <v>0</v>
      </c>
      <c r="AC64" s="63">
        <f t="shared" si="70"/>
        <v>0</v>
      </c>
      <c r="AD64" s="65">
        <f t="shared" si="2"/>
        <v>0</v>
      </c>
      <c r="AF64" s="68">
        <f t="shared" si="0"/>
        <v>0</v>
      </c>
      <c r="AH64" s="63">
        <f t="shared" si="71"/>
        <v>0</v>
      </c>
      <c r="AI64" s="63">
        <f t="shared" si="71"/>
        <v>0</v>
      </c>
      <c r="AJ64" s="63">
        <f t="shared" si="71"/>
        <v>0</v>
      </c>
      <c r="AK64" s="63">
        <f t="shared" si="71"/>
        <v>0</v>
      </c>
      <c r="AL64" s="63">
        <f t="shared" si="71"/>
        <v>0</v>
      </c>
      <c r="AM64" s="63">
        <f t="shared" si="71"/>
        <v>0</v>
      </c>
      <c r="AN64" s="63">
        <f t="shared" si="71"/>
        <v>0</v>
      </c>
      <c r="AO64" s="63">
        <f t="shared" si="71"/>
        <v>0</v>
      </c>
      <c r="AP64" s="63">
        <f t="shared" si="71"/>
        <v>0</v>
      </c>
      <c r="AQ64" s="65">
        <f t="shared" si="4"/>
        <v>0</v>
      </c>
      <c r="AS64" s="68">
        <f t="shared" si="66"/>
        <v>-3750000</v>
      </c>
      <c r="AU64" s="63">
        <f t="shared" si="72"/>
        <v>0</v>
      </c>
      <c r="AV64" s="63">
        <f t="shared" si="72"/>
        <v>0</v>
      </c>
      <c r="AW64" s="63">
        <f t="shared" si="72"/>
        <v>0</v>
      </c>
      <c r="AX64" s="63">
        <f t="shared" si="72"/>
        <v>0</v>
      </c>
      <c r="AY64" s="63">
        <f t="shared" si="72"/>
        <v>0</v>
      </c>
      <c r="AZ64" s="63">
        <f t="shared" si="72"/>
        <v>0</v>
      </c>
      <c r="BA64" s="63">
        <f t="shared" si="72"/>
        <v>0</v>
      </c>
      <c r="BB64" s="63">
        <f t="shared" si="72"/>
        <v>0</v>
      </c>
      <c r="BC64" s="63">
        <f t="shared" si="72"/>
        <v>0</v>
      </c>
      <c r="BD64" s="65">
        <f t="shared" si="7"/>
        <v>0</v>
      </c>
      <c r="BF64" s="68">
        <f t="shared" si="67"/>
        <v>0</v>
      </c>
      <c r="BH64" s="63">
        <f t="shared" si="73"/>
        <v>0</v>
      </c>
      <c r="BI64" s="63">
        <f t="shared" si="73"/>
        <v>0</v>
      </c>
      <c r="BJ64" s="63">
        <f t="shared" si="73"/>
        <v>0</v>
      </c>
      <c r="BK64" s="63">
        <f t="shared" si="73"/>
        <v>0</v>
      </c>
      <c r="BL64" s="63">
        <f t="shared" si="73"/>
        <v>0</v>
      </c>
      <c r="BM64" s="63">
        <f t="shared" si="73"/>
        <v>0</v>
      </c>
      <c r="BN64" s="63">
        <f t="shared" si="73"/>
        <v>0</v>
      </c>
      <c r="BO64" s="63">
        <f t="shared" si="73"/>
        <v>0</v>
      </c>
      <c r="BP64" s="63">
        <f t="shared" si="73"/>
        <v>0</v>
      </c>
      <c r="BQ64" s="65">
        <f t="shared" si="10"/>
        <v>0</v>
      </c>
      <c r="BS64" s="68">
        <f t="shared" si="68"/>
        <v>-11700000</v>
      </c>
      <c r="BV64" s="93">
        <f t="shared" si="79"/>
        <v>0</v>
      </c>
      <c r="BW64" s="93">
        <f t="shared" si="79"/>
        <v>0</v>
      </c>
      <c r="BX64" s="93">
        <f t="shared" si="79"/>
        <v>0</v>
      </c>
      <c r="BY64" s="93">
        <f t="shared" si="79"/>
        <v>0</v>
      </c>
      <c r="BZ64" s="93">
        <f t="shared" si="79"/>
        <v>0</v>
      </c>
      <c r="CA64" s="93">
        <f t="shared" si="79"/>
        <v>0</v>
      </c>
      <c r="CB64" s="93">
        <f t="shared" si="79"/>
        <v>0</v>
      </c>
      <c r="CC64" s="93">
        <f t="shared" si="79"/>
        <v>0</v>
      </c>
      <c r="CD64" s="93">
        <f t="shared" si="79"/>
        <v>0</v>
      </c>
      <c r="CE64" s="94">
        <f t="shared" si="13"/>
        <v>0</v>
      </c>
      <c r="CF64" s="95"/>
      <c r="CG64" s="96">
        <f t="shared" si="14"/>
        <v>0</v>
      </c>
      <c r="CJ64" s="63">
        <f t="shared" si="74"/>
        <v>0</v>
      </c>
      <c r="CK64" s="63">
        <f t="shared" si="74"/>
        <v>0</v>
      </c>
      <c r="CL64" s="63">
        <f t="shared" si="74"/>
        <v>0</v>
      </c>
      <c r="CM64" s="63">
        <f t="shared" si="74"/>
        <v>0</v>
      </c>
      <c r="CN64" s="63">
        <f t="shared" si="74"/>
        <v>0</v>
      </c>
      <c r="CO64" s="63">
        <f t="shared" si="74"/>
        <v>0</v>
      </c>
      <c r="CP64" s="63">
        <f t="shared" si="74"/>
        <v>0</v>
      </c>
      <c r="CQ64" s="63">
        <f t="shared" si="74"/>
        <v>0</v>
      </c>
      <c r="CR64" s="63">
        <f t="shared" si="74"/>
        <v>0</v>
      </c>
      <c r="CS64" s="65">
        <f t="shared" si="17"/>
        <v>0</v>
      </c>
      <c r="CU64" s="68">
        <f t="shared" si="18"/>
        <v>0</v>
      </c>
      <c r="CW64" s="63">
        <f t="shared" si="75"/>
        <v>0</v>
      </c>
      <c r="CX64" s="63">
        <f t="shared" si="75"/>
        <v>3750000</v>
      </c>
      <c r="CY64" s="63">
        <f t="shared" si="75"/>
        <v>0</v>
      </c>
      <c r="CZ64" s="63">
        <f t="shared" si="75"/>
        <v>0</v>
      </c>
      <c r="DA64" s="63">
        <f t="shared" si="75"/>
        <v>0</v>
      </c>
      <c r="DB64" s="63">
        <f t="shared" si="75"/>
        <v>0</v>
      </c>
      <c r="DC64" s="63">
        <f t="shared" si="75"/>
        <v>0</v>
      </c>
      <c r="DD64" s="63">
        <f t="shared" si="75"/>
        <v>0</v>
      </c>
      <c r="DE64" s="63">
        <f t="shared" si="75"/>
        <v>0</v>
      </c>
      <c r="DF64" s="63">
        <f t="shared" si="34"/>
        <v>3750000</v>
      </c>
      <c r="DH64" s="68">
        <f t="shared" si="21"/>
        <v>3750000</v>
      </c>
      <c r="DJ64" s="63">
        <f t="shared" si="76"/>
        <v>0</v>
      </c>
      <c r="DK64" s="63">
        <f t="shared" si="76"/>
        <v>0</v>
      </c>
      <c r="DL64" s="63">
        <f t="shared" si="76"/>
        <v>0</v>
      </c>
      <c r="DM64" s="63">
        <f t="shared" si="76"/>
        <v>0</v>
      </c>
      <c r="DN64" s="63">
        <f t="shared" si="76"/>
        <v>0</v>
      </c>
      <c r="DO64" s="63">
        <f t="shared" si="76"/>
        <v>0</v>
      </c>
      <c r="DP64" s="63">
        <f t="shared" si="76"/>
        <v>0</v>
      </c>
      <c r="DQ64" s="63">
        <f t="shared" si="76"/>
        <v>0</v>
      </c>
      <c r="DR64" s="63">
        <f t="shared" si="76"/>
        <v>0</v>
      </c>
      <c r="DS64" s="65">
        <f t="shared" si="24"/>
        <v>0</v>
      </c>
      <c r="DU64" s="68">
        <f t="shared" si="25"/>
        <v>0</v>
      </c>
      <c r="DW64" s="63">
        <f t="shared" si="77"/>
        <v>0</v>
      </c>
      <c r="DX64" s="63">
        <f t="shared" si="77"/>
        <v>11700000</v>
      </c>
      <c r="DY64" s="63">
        <f t="shared" si="77"/>
        <v>0</v>
      </c>
      <c r="DZ64" s="63">
        <f t="shared" si="77"/>
        <v>0</v>
      </c>
      <c r="EA64" s="63">
        <f t="shared" si="77"/>
        <v>0</v>
      </c>
      <c r="EB64" s="63">
        <f t="shared" si="77"/>
        <v>0</v>
      </c>
      <c r="EC64" s="63">
        <f t="shared" si="77"/>
        <v>0</v>
      </c>
      <c r="ED64" s="63">
        <f t="shared" si="77"/>
        <v>0</v>
      </c>
      <c r="EE64" s="63">
        <f t="shared" si="77"/>
        <v>0</v>
      </c>
      <c r="EF64" s="63">
        <f t="shared" si="35"/>
        <v>11700000</v>
      </c>
      <c r="EH64" s="68">
        <f t="shared" si="28"/>
        <v>11700000</v>
      </c>
      <c r="EK64" s="93">
        <f t="shared" si="78"/>
        <v>0</v>
      </c>
      <c r="EL64" s="93">
        <f t="shared" si="78"/>
        <v>0</v>
      </c>
      <c r="EM64" s="93">
        <f t="shared" si="78"/>
        <v>0</v>
      </c>
      <c r="EN64" s="93">
        <f t="shared" si="78"/>
        <v>0</v>
      </c>
      <c r="EO64" s="93">
        <f t="shared" si="78"/>
        <v>0</v>
      </c>
      <c r="EP64" s="93">
        <f t="shared" si="78"/>
        <v>0</v>
      </c>
      <c r="EQ64" s="93">
        <f t="shared" si="78"/>
        <v>0</v>
      </c>
      <c r="ER64" s="93">
        <f t="shared" si="78"/>
        <v>0</v>
      </c>
      <c r="ES64" s="93">
        <f t="shared" si="78"/>
        <v>0</v>
      </c>
      <c r="ET64" s="94">
        <f t="shared" si="31"/>
        <v>0</v>
      </c>
      <c r="EU64" s="95"/>
      <c r="EV64" s="96">
        <f t="shared" si="32"/>
        <v>0</v>
      </c>
    </row>
    <row r="65" spans="1:152" s="19" customFormat="1" ht="30" x14ac:dyDescent="0.25">
      <c r="A65" s="18" t="s">
        <v>276</v>
      </c>
      <c r="B65" s="21" t="s">
        <v>125</v>
      </c>
      <c r="C65" s="21" t="s">
        <v>299</v>
      </c>
      <c r="D65" s="22" t="s">
        <v>161</v>
      </c>
      <c r="E65" s="22"/>
      <c r="F65" s="10"/>
      <c r="G65" s="10">
        <v>200000</v>
      </c>
      <c r="H65" s="10"/>
      <c r="I65" s="10">
        <f t="shared" si="33"/>
        <v>200000</v>
      </c>
      <c r="J65" s="25">
        <v>1</v>
      </c>
      <c r="L65" s="44">
        <v>42236</v>
      </c>
      <c r="M65" s="45" t="s">
        <v>75</v>
      </c>
      <c r="N65" s="45" t="s">
        <v>42</v>
      </c>
      <c r="O65" s="45" t="s">
        <v>42</v>
      </c>
      <c r="P65" s="45"/>
      <c r="R65" s="69" t="s">
        <v>281</v>
      </c>
      <c r="S65" s="51"/>
      <c r="U65" s="63">
        <f t="shared" si="70"/>
        <v>0</v>
      </c>
      <c r="V65" s="63">
        <f t="shared" si="70"/>
        <v>200000</v>
      </c>
      <c r="W65" s="63">
        <f t="shared" si="70"/>
        <v>0</v>
      </c>
      <c r="X65" s="63">
        <f t="shared" si="70"/>
        <v>0</v>
      </c>
      <c r="Y65" s="63">
        <f t="shared" si="70"/>
        <v>0</v>
      </c>
      <c r="Z65" s="63">
        <f t="shared" si="70"/>
        <v>0</v>
      </c>
      <c r="AA65" s="63">
        <f t="shared" si="70"/>
        <v>0</v>
      </c>
      <c r="AB65" s="63">
        <f t="shared" si="70"/>
        <v>0</v>
      </c>
      <c r="AC65" s="63">
        <f t="shared" si="70"/>
        <v>0</v>
      </c>
      <c r="AD65" s="65">
        <f t="shared" si="2"/>
        <v>200000</v>
      </c>
      <c r="AF65" s="68">
        <f t="shared" si="0"/>
        <v>0</v>
      </c>
      <c r="AH65" s="63">
        <f t="shared" si="71"/>
        <v>0</v>
      </c>
      <c r="AI65" s="63">
        <f t="shared" si="71"/>
        <v>0</v>
      </c>
      <c r="AJ65" s="63">
        <f t="shared" si="71"/>
        <v>0</v>
      </c>
      <c r="AK65" s="63">
        <f t="shared" si="71"/>
        <v>0</v>
      </c>
      <c r="AL65" s="63">
        <f t="shared" si="71"/>
        <v>0</v>
      </c>
      <c r="AM65" s="63">
        <f t="shared" si="71"/>
        <v>0</v>
      </c>
      <c r="AN65" s="63">
        <f t="shared" si="71"/>
        <v>0</v>
      </c>
      <c r="AO65" s="63">
        <f t="shared" si="71"/>
        <v>0</v>
      </c>
      <c r="AP65" s="63">
        <f t="shared" si="71"/>
        <v>0</v>
      </c>
      <c r="AQ65" s="65">
        <f t="shared" si="4"/>
        <v>0</v>
      </c>
      <c r="AS65" s="68">
        <f t="shared" si="66"/>
        <v>0</v>
      </c>
      <c r="AU65" s="63">
        <f t="shared" si="72"/>
        <v>0</v>
      </c>
      <c r="AV65" s="63">
        <f t="shared" si="72"/>
        <v>0</v>
      </c>
      <c r="AW65" s="63">
        <f t="shared" si="72"/>
        <v>0</v>
      </c>
      <c r="AX65" s="63">
        <f t="shared" si="72"/>
        <v>0</v>
      </c>
      <c r="AY65" s="63">
        <f t="shared" si="72"/>
        <v>0</v>
      </c>
      <c r="AZ65" s="63">
        <f t="shared" si="72"/>
        <v>0</v>
      </c>
      <c r="BA65" s="63">
        <f t="shared" si="72"/>
        <v>0</v>
      </c>
      <c r="BB65" s="63">
        <f t="shared" si="72"/>
        <v>0</v>
      </c>
      <c r="BC65" s="63">
        <f t="shared" si="72"/>
        <v>0</v>
      </c>
      <c r="BD65" s="65">
        <f t="shared" si="7"/>
        <v>0</v>
      </c>
      <c r="BF65" s="68">
        <f t="shared" si="67"/>
        <v>0</v>
      </c>
      <c r="BH65" s="63">
        <f t="shared" si="73"/>
        <v>0</v>
      </c>
      <c r="BI65" s="63">
        <f t="shared" si="73"/>
        <v>0</v>
      </c>
      <c r="BJ65" s="63">
        <f t="shared" si="73"/>
        <v>0</v>
      </c>
      <c r="BK65" s="63">
        <f t="shared" si="73"/>
        <v>0</v>
      </c>
      <c r="BL65" s="63">
        <f t="shared" si="73"/>
        <v>0</v>
      </c>
      <c r="BM65" s="63">
        <f t="shared" si="73"/>
        <v>0</v>
      </c>
      <c r="BN65" s="63">
        <f t="shared" si="73"/>
        <v>0</v>
      </c>
      <c r="BO65" s="63">
        <f t="shared" si="73"/>
        <v>0</v>
      </c>
      <c r="BP65" s="63">
        <f t="shared" si="73"/>
        <v>0</v>
      </c>
      <c r="BQ65" s="65">
        <f t="shared" si="10"/>
        <v>0</v>
      </c>
      <c r="BS65" s="68">
        <f t="shared" si="68"/>
        <v>0</v>
      </c>
      <c r="BV65" s="93">
        <f t="shared" si="79"/>
        <v>0</v>
      </c>
      <c r="BW65" s="93">
        <f t="shared" si="79"/>
        <v>1</v>
      </c>
      <c r="BX65" s="93">
        <f t="shared" si="79"/>
        <v>0</v>
      </c>
      <c r="BY65" s="93">
        <f t="shared" si="79"/>
        <v>0</v>
      </c>
      <c r="BZ65" s="93">
        <f t="shared" si="79"/>
        <v>0</v>
      </c>
      <c r="CA65" s="93">
        <f t="shared" si="79"/>
        <v>0</v>
      </c>
      <c r="CB65" s="93">
        <f t="shared" si="79"/>
        <v>0</v>
      </c>
      <c r="CC65" s="93">
        <f t="shared" si="79"/>
        <v>0</v>
      </c>
      <c r="CD65" s="93">
        <f t="shared" si="79"/>
        <v>0</v>
      </c>
      <c r="CE65" s="94">
        <f t="shared" si="13"/>
        <v>1</v>
      </c>
      <c r="CF65" s="95"/>
      <c r="CG65" s="96">
        <f t="shared" si="14"/>
        <v>1</v>
      </c>
      <c r="CJ65" s="63">
        <f t="shared" si="74"/>
        <v>0</v>
      </c>
      <c r="CK65" s="63">
        <f t="shared" si="74"/>
        <v>200000</v>
      </c>
      <c r="CL65" s="63">
        <f t="shared" si="74"/>
        <v>0</v>
      </c>
      <c r="CM65" s="63">
        <f t="shared" si="74"/>
        <v>0</v>
      </c>
      <c r="CN65" s="63">
        <f t="shared" si="74"/>
        <v>0</v>
      </c>
      <c r="CO65" s="63">
        <f t="shared" si="74"/>
        <v>0</v>
      </c>
      <c r="CP65" s="63">
        <f t="shared" si="74"/>
        <v>0</v>
      </c>
      <c r="CQ65" s="63">
        <f t="shared" si="74"/>
        <v>0</v>
      </c>
      <c r="CR65" s="63">
        <f t="shared" si="74"/>
        <v>0</v>
      </c>
      <c r="CS65" s="65">
        <f t="shared" si="17"/>
        <v>200000</v>
      </c>
      <c r="CU65" s="68">
        <f t="shared" si="18"/>
        <v>200000</v>
      </c>
      <c r="CW65" s="63">
        <f t="shared" si="75"/>
        <v>0</v>
      </c>
      <c r="CX65" s="63">
        <f t="shared" si="75"/>
        <v>0</v>
      </c>
      <c r="CY65" s="63">
        <f t="shared" si="75"/>
        <v>0</v>
      </c>
      <c r="CZ65" s="63">
        <f t="shared" si="75"/>
        <v>0</v>
      </c>
      <c r="DA65" s="63">
        <f t="shared" si="75"/>
        <v>0</v>
      </c>
      <c r="DB65" s="63">
        <f t="shared" si="75"/>
        <v>0</v>
      </c>
      <c r="DC65" s="63">
        <f t="shared" si="75"/>
        <v>0</v>
      </c>
      <c r="DD65" s="63">
        <f t="shared" si="75"/>
        <v>0</v>
      </c>
      <c r="DE65" s="63">
        <f t="shared" si="75"/>
        <v>0</v>
      </c>
      <c r="DF65" s="63">
        <f t="shared" si="34"/>
        <v>0</v>
      </c>
      <c r="DH65" s="68">
        <f t="shared" si="21"/>
        <v>0</v>
      </c>
      <c r="DJ65" s="63">
        <f t="shared" si="76"/>
        <v>0</v>
      </c>
      <c r="DK65" s="63">
        <f t="shared" si="76"/>
        <v>0</v>
      </c>
      <c r="DL65" s="63">
        <f t="shared" si="76"/>
        <v>0</v>
      </c>
      <c r="DM65" s="63">
        <f t="shared" si="76"/>
        <v>0</v>
      </c>
      <c r="DN65" s="63">
        <f t="shared" si="76"/>
        <v>0</v>
      </c>
      <c r="DO65" s="63">
        <f t="shared" si="76"/>
        <v>0</v>
      </c>
      <c r="DP65" s="63">
        <f t="shared" si="76"/>
        <v>0</v>
      </c>
      <c r="DQ65" s="63">
        <f t="shared" si="76"/>
        <v>0</v>
      </c>
      <c r="DR65" s="63">
        <f t="shared" si="76"/>
        <v>0</v>
      </c>
      <c r="DS65" s="65">
        <f t="shared" si="24"/>
        <v>0</v>
      </c>
      <c r="DU65" s="68">
        <f t="shared" si="25"/>
        <v>-1</v>
      </c>
      <c r="DW65" s="63">
        <f t="shared" si="77"/>
        <v>0</v>
      </c>
      <c r="DX65" s="63">
        <f t="shared" si="77"/>
        <v>0</v>
      </c>
      <c r="DY65" s="63">
        <f t="shared" si="77"/>
        <v>0</v>
      </c>
      <c r="DZ65" s="63">
        <f t="shared" si="77"/>
        <v>0</v>
      </c>
      <c r="EA65" s="63">
        <f t="shared" si="77"/>
        <v>0</v>
      </c>
      <c r="EB65" s="63">
        <f t="shared" si="77"/>
        <v>0</v>
      </c>
      <c r="EC65" s="63">
        <f t="shared" si="77"/>
        <v>0</v>
      </c>
      <c r="ED65" s="63">
        <f t="shared" si="77"/>
        <v>0</v>
      </c>
      <c r="EE65" s="63">
        <f t="shared" si="77"/>
        <v>0</v>
      </c>
      <c r="EF65" s="63">
        <f t="shared" si="35"/>
        <v>0</v>
      </c>
      <c r="EH65" s="68">
        <f t="shared" si="28"/>
        <v>0</v>
      </c>
      <c r="EK65" s="93">
        <f t="shared" si="78"/>
        <v>0</v>
      </c>
      <c r="EL65" s="93">
        <f t="shared" si="78"/>
        <v>1</v>
      </c>
      <c r="EM65" s="93">
        <f t="shared" si="78"/>
        <v>0</v>
      </c>
      <c r="EN65" s="93">
        <f t="shared" si="78"/>
        <v>0</v>
      </c>
      <c r="EO65" s="93">
        <f t="shared" si="78"/>
        <v>0</v>
      </c>
      <c r="EP65" s="93">
        <f t="shared" si="78"/>
        <v>0</v>
      </c>
      <c r="EQ65" s="93">
        <f t="shared" si="78"/>
        <v>0</v>
      </c>
      <c r="ER65" s="93">
        <f t="shared" si="78"/>
        <v>0</v>
      </c>
      <c r="ES65" s="93">
        <f t="shared" si="78"/>
        <v>0</v>
      </c>
      <c r="ET65" s="94">
        <f t="shared" si="31"/>
        <v>1</v>
      </c>
      <c r="EU65" s="95"/>
      <c r="EV65" s="96">
        <f t="shared" si="32"/>
        <v>1</v>
      </c>
    </row>
    <row r="66" spans="1:152" s="19" customFormat="1" ht="30" x14ac:dyDescent="0.25">
      <c r="A66" s="18" t="s">
        <v>337</v>
      </c>
      <c r="B66" s="21" t="s">
        <v>125</v>
      </c>
      <c r="C66" s="21" t="s">
        <v>297</v>
      </c>
      <c r="D66" s="22" t="s">
        <v>156</v>
      </c>
      <c r="E66" s="22"/>
      <c r="F66" s="10"/>
      <c r="G66" s="10"/>
      <c r="H66" s="10">
        <v>0</v>
      </c>
      <c r="I66" s="10">
        <f t="shared" si="33"/>
        <v>0</v>
      </c>
      <c r="J66" s="25"/>
      <c r="L66" s="44">
        <v>42236</v>
      </c>
      <c r="M66" s="45" t="s">
        <v>134</v>
      </c>
      <c r="N66" s="45" t="s">
        <v>42</v>
      </c>
      <c r="O66" s="45" t="s">
        <v>42</v>
      </c>
      <c r="P66" s="45"/>
      <c r="R66" s="69" t="s">
        <v>281</v>
      </c>
      <c r="S66" s="51"/>
      <c r="U66" s="63">
        <f t="shared" ref="U66:AC76" si="80">IF($C66=U$3,(IF($R66="On",$G66,0)),0)</f>
        <v>0</v>
      </c>
      <c r="V66" s="63">
        <f t="shared" si="80"/>
        <v>0</v>
      </c>
      <c r="W66" s="63">
        <f t="shared" si="80"/>
        <v>0</v>
      </c>
      <c r="X66" s="63">
        <f t="shared" si="80"/>
        <v>0</v>
      </c>
      <c r="Y66" s="63">
        <f t="shared" si="80"/>
        <v>0</v>
      </c>
      <c r="Z66" s="63">
        <f t="shared" si="80"/>
        <v>0</v>
      </c>
      <c r="AA66" s="63">
        <f t="shared" si="80"/>
        <v>0</v>
      </c>
      <c r="AB66" s="63">
        <f t="shared" si="80"/>
        <v>0</v>
      </c>
      <c r="AC66" s="63">
        <f t="shared" si="80"/>
        <v>0</v>
      </c>
      <c r="AD66" s="65">
        <f t="shared" si="2"/>
        <v>0</v>
      </c>
      <c r="AF66" s="68">
        <f t="shared" si="0"/>
        <v>0</v>
      </c>
      <c r="AH66" s="63">
        <f t="shared" ref="AH66:AP76" si="81">IF($C66=AH$3,(IF($R66="On",$F66,0)),0)</f>
        <v>0</v>
      </c>
      <c r="AI66" s="63">
        <f t="shared" si="81"/>
        <v>0</v>
      </c>
      <c r="AJ66" s="63">
        <f t="shared" si="81"/>
        <v>0</v>
      </c>
      <c r="AK66" s="63">
        <f t="shared" si="81"/>
        <v>0</v>
      </c>
      <c r="AL66" s="63">
        <f t="shared" si="81"/>
        <v>0</v>
      </c>
      <c r="AM66" s="63">
        <f t="shared" si="81"/>
        <v>0</v>
      </c>
      <c r="AN66" s="63">
        <f t="shared" si="81"/>
        <v>0</v>
      </c>
      <c r="AO66" s="63">
        <f t="shared" si="81"/>
        <v>0</v>
      </c>
      <c r="AP66" s="63">
        <f t="shared" si="81"/>
        <v>0</v>
      </c>
      <c r="AQ66" s="65">
        <f t="shared" si="4"/>
        <v>0</v>
      </c>
      <c r="AS66" s="68">
        <f t="shared" si="66"/>
        <v>0</v>
      </c>
      <c r="AU66" s="63">
        <f t="shared" ref="AU66:BC76" si="82">IF($C66=AU$3,(IF($R66="On",$H66,0)),0)</f>
        <v>0</v>
      </c>
      <c r="AV66" s="63">
        <f t="shared" si="82"/>
        <v>0</v>
      </c>
      <c r="AW66" s="63">
        <f t="shared" si="82"/>
        <v>0</v>
      </c>
      <c r="AX66" s="63">
        <f t="shared" si="82"/>
        <v>0</v>
      </c>
      <c r="AY66" s="63">
        <f t="shared" si="82"/>
        <v>0</v>
      </c>
      <c r="AZ66" s="63">
        <f t="shared" si="82"/>
        <v>0</v>
      </c>
      <c r="BA66" s="63">
        <f t="shared" si="82"/>
        <v>0</v>
      </c>
      <c r="BB66" s="63">
        <f t="shared" si="82"/>
        <v>0</v>
      </c>
      <c r="BC66" s="63">
        <f t="shared" si="82"/>
        <v>0</v>
      </c>
      <c r="BD66" s="65">
        <f t="shared" si="7"/>
        <v>0</v>
      </c>
      <c r="BF66" s="68">
        <f t="shared" si="67"/>
        <v>0</v>
      </c>
      <c r="BH66" s="63">
        <f t="shared" ref="BH66:BP76" si="83">IF($C66=BH$3,(IF($R66="On",$E66,0)),0)</f>
        <v>0</v>
      </c>
      <c r="BI66" s="63">
        <f t="shared" si="83"/>
        <v>0</v>
      </c>
      <c r="BJ66" s="63">
        <f t="shared" si="83"/>
        <v>0</v>
      </c>
      <c r="BK66" s="63">
        <f t="shared" si="83"/>
        <v>0</v>
      </c>
      <c r="BL66" s="63">
        <f t="shared" si="83"/>
        <v>0</v>
      </c>
      <c r="BM66" s="63">
        <f t="shared" si="83"/>
        <v>0</v>
      </c>
      <c r="BN66" s="63">
        <f t="shared" si="83"/>
        <v>0</v>
      </c>
      <c r="BO66" s="63">
        <f t="shared" si="83"/>
        <v>0</v>
      </c>
      <c r="BP66" s="63">
        <f t="shared" si="83"/>
        <v>0</v>
      </c>
      <c r="BQ66" s="65">
        <f t="shared" si="10"/>
        <v>0</v>
      </c>
      <c r="BS66" s="68">
        <f t="shared" si="68"/>
        <v>0</v>
      </c>
      <c r="BV66" s="93">
        <f t="shared" si="79"/>
        <v>0</v>
      </c>
      <c r="BW66" s="93">
        <f t="shared" si="79"/>
        <v>0</v>
      </c>
      <c r="BX66" s="93">
        <f t="shared" si="79"/>
        <v>0</v>
      </c>
      <c r="BY66" s="93">
        <f t="shared" si="79"/>
        <v>0</v>
      </c>
      <c r="BZ66" s="93">
        <f t="shared" si="79"/>
        <v>0</v>
      </c>
      <c r="CA66" s="93">
        <f t="shared" si="79"/>
        <v>0</v>
      </c>
      <c r="CB66" s="93">
        <f t="shared" si="79"/>
        <v>0</v>
      </c>
      <c r="CC66" s="93">
        <f t="shared" si="79"/>
        <v>0</v>
      </c>
      <c r="CD66" s="93">
        <f t="shared" si="79"/>
        <v>0</v>
      </c>
      <c r="CE66" s="94">
        <f t="shared" si="13"/>
        <v>0</v>
      </c>
      <c r="CF66" s="95"/>
      <c r="CG66" s="96">
        <f t="shared" si="14"/>
        <v>0</v>
      </c>
      <c r="CJ66" s="63">
        <f t="shared" si="74"/>
        <v>0</v>
      </c>
      <c r="CK66" s="63">
        <f t="shared" si="74"/>
        <v>0</v>
      </c>
      <c r="CL66" s="63">
        <f t="shared" si="74"/>
        <v>0</v>
      </c>
      <c r="CM66" s="63">
        <f t="shared" si="74"/>
        <v>0</v>
      </c>
      <c r="CN66" s="63">
        <f t="shared" si="74"/>
        <v>0</v>
      </c>
      <c r="CO66" s="63">
        <f t="shared" si="74"/>
        <v>0</v>
      </c>
      <c r="CP66" s="63">
        <f t="shared" si="74"/>
        <v>0</v>
      </c>
      <c r="CQ66" s="63">
        <f t="shared" si="74"/>
        <v>0</v>
      </c>
      <c r="CR66" s="63">
        <f t="shared" si="74"/>
        <v>0</v>
      </c>
      <c r="CS66" s="65">
        <f t="shared" si="17"/>
        <v>0</v>
      </c>
      <c r="CU66" s="68">
        <f t="shared" si="18"/>
        <v>0</v>
      </c>
      <c r="CW66" s="63">
        <f t="shared" si="75"/>
        <v>0</v>
      </c>
      <c r="CX66" s="63">
        <f t="shared" si="75"/>
        <v>0</v>
      </c>
      <c r="CY66" s="63">
        <f t="shared" si="75"/>
        <v>0</v>
      </c>
      <c r="CZ66" s="63">
        <f t="shared" si="75"/>
        <v>0</v>
      </c>
      <c r="DA66" s="63">
        <f t="shared" si="75"/>
        <v>0</v>
      </c>
      <c r="DB66" s="63">
        <f t="shared" si="75"/>
        <v>0</v>
      </c>
      <c r="DC66" s="63">
        <f t="shared" si="75"/>
        <v>0</v>
      </c>
      <c r="DD66" s="63">
        <f t="shared" si="75"/>
        <v>0</v>
      </c>
      <c r="DE66" s="63">
        <f t="shared" si="75"/>
        <v>0</v>
      </c>
      <c r="DF66" s="63">
        <f t="shared" si="34"/>
        <v>0</v>
      </c>
      <c r="DH66" s="68">
        <f t="shared" si="21"/>
        <v>0</v>
      </c>
      <c r="DJ66" s="63">
        <f t="shared" si="76"/>
        <v>0</v>
      </c>
      <c r="DK66" s="63">
        <f t="shared" si="76"/>
        <v>0</v>
      </c>
      <c r="DL66" s="63">
        <f t="shared" si="76"/>
        <v>0</v>
      </c>
      <c r="DM66" s="63">
        <f t="shared" si="76"/>
        <v>0</v>
      </c>
      <c r="DN66" s="63">
        <f t="shared" si="76"/>
        <v>0</v>
      </c>
      <c r="DO66" s="63">
        <f t="shared" si="76"/>
        <v>0</v>
      </c>
      <c r="DP66" s="63">
        <f t="shared" si="76"/>
        <v>0</v>
      </c>
      <c r="DQ66" s="63">
        <f t="shared" si="76"/>
        <v>0</v>
      </c>
      <c r="DR66" s="63">
        <f t="shared" si="76"/>
        <v>0</v>
      </c>
      <c r="DS66" s="65">
        <f t="shared" si="24"/>
        <v>0</v>
      </c>
      <c r="DU66" s="68">
        <f t="shared" si="25"/>
        <v>0</v>
      </c>
      <c r="DW66" s="63">
        <f t="shared" si="77"/>
        <v>0</v>
      </c>
      <c r="DX66" s="63">
        <f t="shared" si="77"/>
        <v>0</v>
      </c>
      <c r="DY66" s="63">
        <f t="shared" si="77"/>
        <v>0</v>
      </c>
      <c r="DZ66" s="63">
        <f t="shared" si="77"/>
        <v>0</v>
      </c>
      <c r="EA66" s="63">
        <f t="shared" si="77"/>
        <v>0</v>
      </c>
      <c r="EB66" s="63">
        <f t="shared" si="77"/>
        <v>0</v>
      </c>
      <c r="EC66" s="63">
        <f t="shared" si="77"/>
        <v>0</v>
      </c>
      <c r="ED66" s="63">
        <f t="shared" si="77"/>
        <v>0</v>
      </c>
      <c r="EE66" s="63">
        <f t="shared" si="77"/>
        <v>0</v>
      </c>
      <c r="EF66" s="63">
        <f t="shared" si="35"/>
        <v>0</v>
      </c>
      <c r="EH66" s="68">
        <f t="shared" si="28"/>
        <v>0</v>
      </c>
      <c r="EK66" s="93">
        <f t="shared" si="78"/>
        <v>0</v>
      </c>
      <c r="EL66" s="93">
        <f t="shared" si="78"/>
        <v>0</v>
      </c>
      <c r="EM66" s="93">
        <f t="shared" si="78"/>
        <v>0</v>
      </c>
      <c r="EN66" s="93">
        <f t="shared" si="78"/>
        <v>0</v>
      </c>
      <c r="EO66" s="93">
        <f t="shared" si="78"/>
        <v>0</v>
      </c>
      <c r="EP66" s="93">
        <f t="shared" si="78"/>
        <v>0</v>
      </c>
      <c r="EQ66" s="93">
        <f t="shared" si="78"/>
        <v>0</v>
      </c>
      <c r="ER66" s="93">
        <f t="shared" si="78"/>
        <v>0</v>
      </c>
      <c r="ES66" s="93">
        <f t="shared" si="78"/>
        <v>0</v>
      </c>
      <c r="ET66" s="94">
        <f t="shared" si="31"/>
        <v>0</v>
      </c>
      <c r="EU66" s="95"/>
      <c r="EV66" s="96">
        <f t="shared" si="32"/>
        <v>0</v>
      </c>
    </row>
    <row r="67" spans="1:152" s="19" customFormat="1" ht="30" x14ac:dyDescent="0.25">
      <c r="A67" s="18" t="s">
        <v>338</v>
      </c>
      <c r="B67" s="21" t="s">
        <v>125</v>
      </c>
      <c r="C67" s="21" t="s">
        <v>297</v>
      </c>
      <c r="D67" s="22" t="s">
        <v>157</v>
      </c>
      <c r="E67" s="22"/>
      <c r="F67" s="10"/>
      <c r="G67" s="10"/>
      <c r="H67" s="10">
        <v>0</v>
      </c>
      <c r="I67" s="10">
        <f t="shared" si="33"/>
        <v>0</v>
      </c>
      <c r="J67" s="25"/>
      <c r="L67" s="44">
        <v>42236</v>
      </c>
      <c r="M67" s="45" t="s">
        <v>134</v>
      </c>
      <c r="N67" s="45" t="s">
        <v>42</v>
      </c>
      <c r="O67" s="45" t="s">
        <v>42</v>
      </c>
      <c r="P67" s="45"/>
      <c r="R67" s="69" t="s">
        <v>281</v>
      </c>
      <c r="S67" s="51"/>
      <c r="U67" s="63">
        <f t="shared" si="80"/>
        <v>0</v>
      </c>
      <c r="V67" s="63">
        <f t="shared" si="80"/>
        <v>0</v>
      </c>
      <c r="W67" s="63">
        <f t="shared" si="80"/>
        <v>0</v>
      </c>
      <c r="X67" s="63">
        <f t="shared" si="80"/>
        <v>0</v>
      </c>
      <c r="Y67" s="63">
        <f t="shared" si="80"/>
        <v>0</v>
      </c>
      <c r="Z67" s="63">
        <f t="shared" si="80"/>
        <v>0</v>
      </c>
      <c r="AA67" s="63">
        <f t="shared" si="80"/>
        <v>0</v>
      </c>
      <c r="AB67" s="63">
        <f t="shared" si="80"/>
        <v>0</v>
      </c>
      <c r="AC67" s="63">
        <f t="shared" si="80"/>
        <v>0</v>
      </c>
      <c r="AD67" s="65">
        <f t="shared" si="2"/>
        <v>0</v>
      </c>
      <c r="AF67" s="68">
        <f t="shared" si="0"/>
        <v>0</v>
      </c>
      <c r="AH67" s="63">
        <f t="shared" si="81"/>
        <v>0</v>
      </c>
      <c r="AI67" s="63">
        <f t="shared" si="81"/>
        <v>0</v>
      </c>
      <c r="AJ67" s="63">
        <f t="shared" si="81"/>
        <v>0</v>
      </c>
      <c r="AK67" s="63">
        <f t="shared" si="81"/>
        <v>0</v>
      </c>
      <c r="AL67" s="63">
        <f t="shared" si="81"/>
        <v>0</v>
      </c>
      <c r="AM67" s="63">
        <f t="shared" si="81"/>
        <v>0</v>
      </c>
      <c r="AN67" s="63">
        <f t="shared" si="81"/>
        <v>0</v>
      </c>
      <c r="AO67" s="63">
        <f t="shared" si="81"/>
        <v>0</v>
      </c>
      <c r="AP67" s="63">
        <f t="shared" si="81"/>
        <v>0</v>
      </c>
      <c r="AQ67" s="65">
        <f t="shared" si="4"/>
        <v>0</v>
      </c>
      <c r="AS67" s="68">
        <f t="shared" si="66"/>
        <v>0</v>
      </c>
      <c r="AU67" s="63">
        <f t="shared" si="82"/>
        <v>0</v>
      </c>
      <c r="AV67" s="63">
        <f t="shared" si="82"/>
        <v>0</v>
      </c>
      <c r="AW67" s="63">
        <f t="shared" si="82"/>
        <v>0</v>
      </c>
      <c r="AX67" s="63">
        <f t="shared" si="82"/>
        <v>0</v>
      </c>
      <c r="AY67" s="63">
        <f t="shared" si="82"/>
        <v>0</v>
      </c>
      <c r="AZ67" s="63">
        <f t="shared" si="82"/>
        <v>0</v>
      </c>
      <c r="BA67" s="63">
        <f t="shared" si="82"/>
        <v>0</v>
      </c>
      <c r="BB67" s="63">
        <f t="shared" si="82"/>
        <v>0</v>
      </c>
      <c r="BC67" s="63">
        <f t="shared" si="82"/>
        <v>0</v>
      </c>
      <c r="BD67" s="65">
        <f t="shared" si="7"/>
        <v>0</v>
      </c>
      <c r="BF67" s="68">
        <f t="shared" si="67"/>
        <v>0</v>
      </c>
      <c r="BH67" s="63">
        <f t="shared" si="83"/>
        <v>0</v>
      </c>
      <c r="BI67" s="63">
        <f t="shared" si="83"/>
        <v>0</v>
      </c>
      <c r="BJ67" s="63">
        <f t="shared" si="83"/>
        <v>0</v>
      </c>
      <c r="BK67" s="63">
        <f t="shared" si="83"/>
        <v>0</v>
      </c>
      <c r="BL67" s="63">
        <f t="shared" si="83"/>
        <v>0</v>
      </c>
      <c r="BM67" s="63">
        <f t="shared" si="83"/>
        <v>0</v>
      </c>
      <c r="BN67" s="63">
        <f t="shared" si="83"/>
        <v>0</v>
      </c>
      <c r="BO67" s="63">
        <f t="shared" si="83"/>
        <v>0</v>
      </c>
      <c r="BP67" s="63">
        <f t="shared" si="83"/>
        <v>0</v>
      </c>
      <c r="BQ67" s="65">
        <f t="shared" si="10"/>
        <v>0</v>
      </c>
      <c r="BS67" s="68">
        <f t="shared" si="68"/>
        <v>0</v>
      </c>
      <c r="BV67" s="93">
        <f t="shared" si="79"/>
        <v>0</v>
      </c>
      <c r="BW67" s="93">
        <f t="shared" si="79"/>
        <v>0</v>
      </c>
      <c r="BX67" s="93">
        <f t="shared" si="79"/>
        <v>0</v>
      </c>
      <c r="BY67" s="93">
        <f t="shared" si="79"/>
        <v>0</v>
      </c>
      <c r="BZ67" s="93">
        <f t="shared" si="79"/>
        <v>0</v>
      </c>
      <c r="CA67" s="93">
        <f t="shared" si="79"/>
        <v>0</v>
      </c>
      <c r="CB67" s="93">
        <f t="shared" si="79"/>
        <v>0</v>
      </c>
      <c r="CC67" s="93">
        <f t="shared" si="79"/>
        <v>0</v>
      </c>
      <c r="CD67" s="93">
        <f t="shared" si="79"/>
        <v>0</v>
      </c>
      <c r="CE67" s="94">
        <f t="shared" si="13"/>
        <v>0</v>
      </c>
      <c r="CF67" s="95"/>
      <c r="CG67" s="96">
        <f t="shared" si="14"/>
        <v>0</v>
      </c>
      <c r="CJ67" s="63">
        <f t="shared" si="74"/>
        <v>0</v>
      </c>
      <c r="CK67" s="63">
        <f t="shared" si="74"/>
        <v>0</v>
      </c>
      <c r="CL67" s="63">
        <f t="shared" si="74"/>
        <v>0</v>
      </c>
      <c r="CM67" s="63">
        <f t="shared" si="74"/>
        <v>0</v>
      </c>
      <c r="CN67" s="63">
        <f t="shared" si="74"/>
        <v>0</v>
      </c>
      <c r="CO67" s="63">
        <f t="shared" si="74"/>
        <v>0</v>
      </c>
      <c r="CP67" s="63">
        <f t="shared" si="74"/>
        <v>0</v>
      </c>
      <c r="CQ67" s="63">
        <f t="shared" si="74"/>
        <v>0</v>
      </c>
      <c r="CR67" s="63">
        <f t="shared" si="74"/>
        <v>0</v>
      </c>
      <c r="CS67" s="65">
        <f t="shared" si="17"/>
        <v>0</v>
      </c>
      <c r="CU67" s="68">
        <f t="shared" si="18"/>
        <v>0</v>
      </c>
      <c r="CW67" s="63">
        <f t="shared" si="75"/>
        <v>0</v>
      </c>
      <c r="CX67" s="63">
        <f t="shared" si="75"/>
        <v>0</v>
      </c>
      <c r="CY67" s="63">
        <f t="shared" si="75"/>
        <v>0</v>
      </c>
      <c r="CZ67" s="63">
        <f t="shared" si="75"/>
        <v>0</v>
      </c>
      <c r="DA67" s="63">
        <f t="shared" si="75"/>
        <v>0</v>
      </c>
      <c r="DB67" s="63">
        <f t="shared" si="75"/>
        <v>0</v>
      </c>
      <c r="DC67" s="63">
        <f t="shared" si="75"/>
        <v>0</v>
      </c>
      <c r="DD67" s="63">
        <f t="shared" si="75"/>
        <v>0</v>
      </c>
      <c r="DE67" s="63">
        <f t="shared" si="75"/>
        <v>0</v>
      </c>
      <c r="DF67" s="63">
        <f t="shared" si="34"/>
        <v>0</v>
      </c>
      <c r="DH67" s="68">
        <f t="shared" si="21"/>
        <v>0</v>
      </c>
      <c r="DJ67" s="63">
        <f t="shared" si="76"/>
        <v>0</v>
      </c>
      <c r="DK67" s="63">
        <f t="shared" si="76"/>
        <v>0</v>
      </c>
      <c r="DL67" s="63">
        <f t="shared" si="76"/>
        <v>0</v>
      </c>
      <c r="DM67" s="63">
        <f t="shared" si="76"/>
        <v>0</v>
      </c>
      <c r="DN67" s="63">
        <f t="shared" si="76"/>
        <v>0</v>
      </c>
      <c r="DO67" s="63">
        <f t="shared" si="76"/>
        <v>0</v>
      </c>
      <c r="DP67" s="63">
        <f t="shared" si="76"/>
        <v>0</v>
      </c>
      <c r="DQ67" s="63">
        <f t="shared" si="76"/>
        <v>0</v>
      </c>
      <c r="DR67" s="63">
        <f t="shared" si="76"/>
        <v>0</v>
      </c>
      <c r="DS67" s="65">
        <f t="shared" si="24"/>
        <v>0</v>
      </c>
      <c r="DU67" s="68">
        <f t="shared" si="25"/>
        <v>0</v>
      </c>
      <c r="DW67" s="63">
        <f t="shared" si="77"/>
        <v>0</v>
      </c>
      <c r="DX67" s="63">
        <f t="shared" si="77"/>
        <v>0</v>
      </c>
      <c r="DY67" s="63">
        <f t="shared" si="77"/>
        <v>0</v>
      </c>
      <c r="DZ67" s="63">
        <f t="shared" si="77"/>
        <v>0</v>
      </c>
      <c r="EA67" s="63">
        <f t="shared" si="77"/>
        <v>0</v>
      </c>
      <c r="EB67" s="63">
        <f t="shared" si="77"/>
        <v>0</v>
      </c>
      <c r="EC67" s="63">
        <f t="shared" si="77"/>
        <v>0</v>
      </c>
      <c r="ED67" s="63">
        <f t="shared" si="77"/>
        <v>0</v>
      </c>
      <c r="EE67" s="63">
        <f t="shared" si="77"/>
        <v>0</v>
      </c>
      <c r="EF67" s="63">
        <f t="shared" si="35"/>
        <v>0</v>
      </c>
      <c r="EH67" s="68">
        <f t="shared" si="28"/>
        <v>0</v>
      </c>
      <c r="EK67" s="93">
        <f t="shared" si="78"/>
        <v>0</v>
      </c>
      <c r="EL67" s="93">
        <f t="shared" si="78"/>
        <v>0</v>
      </c>
      <c r="EM67" s="93">
        <f t="shared" si="78"/>
        <v>0</v>
      </c>
      <c r="EN67" s="93">
        <f t="shared" si="78"/>
        <v>0</v>
      </c>
      <c r="EO67" s="93">
        <f t="shared" si="78"/>
        <v>0</v>
      </c>
      <c r="EP67" s="93">
        <f t="shared" si="78"/>
        <v>0</v>
      </c>
      <c r="EQ67" s="93">
        <f t="shared" si="78"/>
        <v>0</v>
      </c>
      <c r="ER67" s="93">
        <f t="shared" si="78"/>
        <v>0</v>
      </c>
      <c r="ES67" s="93">
        <f t="shared" si="78"/>
        <v>0</v>
      </c>
      <c r="ET67" s="94">
        <f t="shared" si="31"/>
        <v>0</v>
      </c>
      <c r="EU67" s="95"/>
      <c r="EV67" s="96">
        <f t="shared" si="32"/>
        <v>0</v>
      </c>
    </row>
    <row r="68" spans="1:152" s="19" customFormat="1" ht="45" x14ac:dyDescent="0.25">
      <c r="A68" s="18" t="s">
        <v>303</v>
      </c>
      <c r="B68" s="21" t="s">
        <v>125</v>
      </c>
      <c r="C68" s="21" t="s">
        <v>299</v>
      </c>
      <c r="D68" s="22" t="s">
        <v>302</v>
      </c>
      <c r="E68" s="22"/>
      <c r="F68" s="10"/>
      <c r="G68" s="10">
        <v>712428</v>
      </c>
      <c r="H68" s="10"/>
      <c r="I68" s="10">
        <f t="shared" si="33"/>
        <v>712428</v>
      </c>
      <c r="J68" s="25">
        <v>12</v>
      </c>
      <c r="L68" s="44">
        <v>42236</v>
      </c>
      <c r="M68" s="45" t="s">
        <v>42</v>
      </c>
      <c r="N68" s="45" t="s">
        <v>42</v>
      </c>
      <c r="O68" s="45" t="s">
        <v>42</v>
      </c>
      <c r="P68" s="45"/>
      <c r="R68" s="69" t="s">
        <v>281</v>
      </c>
      <c r="S68" s="51"/>
      <c r="U68" s="63">
        <f t="shared" si="80"/>
        <v>0</v>
      </c>
      <c r="V68" s="63">
        <f t="shared" si="80"/>
        <v>712428</v>
      </c>
      <c r="W68" s="63">
        <f t="shared" si="80"/>
        <v>0</v>
      </c>
      <c r="X68" s="63">
        <f t="shared" si="80"/>
        <v>0</v>
      </c>
      <c r="Y68" s="63">
        <f t="shared" si="80"/>
        <v>0</v>
      </c>
      <c r="Z68" s="63">
        <f t="shared" si="80"/>
        <v>0</v>
      </c>
      <c r="AA68" s="63">
        <f t="shared" si="80"/>
        <v>0</v>
      </c>
      <c r="AB68" s="63">
        <f t="shared" si="80"/>
        <v>0</v>
      </c>
      <c r="AC68" s="63">
        <f t="shared" si="80"/>
        <v>0</v>
      </c>
      <c r="AD68" s="65">
        <f t="shared" si="2"/>
        <v>712428</v>
      </c>
      <c r="AF68" s="68">
        <f t="shared" si="0"/>
        <v>0</v>
      </c>
      <c r="AH68" s="63">
        <f t="shared" si="81"/>
        <v>0</v>
      </c>
      <c r="AI68" s="63">
        <f t="shared" si="81"/>
        <v>0</v>
      </c>
      <c r="AJ68" s="63">
        <f t="shared" si="81"/>
        <v>0</v>
      </c>
      <c r="AK68" s="63">
        <f t="shared" si="81"/>
        <v>0</v>
      </c>
      <c r="AL68" s="63">
        <f t="shared" si="81"/>
        <v>0</v>
      </c>
      <c r="AM68" s="63">
        <f t="shared" si="81"/>
        <v>0</v>
      </c>
      <c r="AN68" s="63">
        <f t="shared" si="81"/>
        <v>0</v>
      </c>
      <c r="AO68" s="63">
        <f t="shared" si="81"/>
        <v>0</v>
      </c>
      <c r="AP68" s="63">
        <f t="shared" si="81"/>
        <v>0</v>
      </c>
      <c r="AQ68" s="65">
        <f t="shared" si="4"/>
        <v>0</v>
      </c>
      <c r="AS68" s="68">
        <f t="shared" si="66"/>
        <v>0</v>
      </c>
      <c r="AU68" s="63">
        <f t="shared" si="82"/>
        <v>0</v>
      </c>
      <c r="AV68" s="63">
        <f t="shared" si="82"/>
        <v>0</v>
      </c>
      <c r="AW68" s="63">
        <f t="shared" si="82"/>
        <v>0</v>
      </c>
      <c r="AX68" s="63">
        <f t="shared" si="82"/>
        <v>0</v>
      </c>
      <c r="AY68" s="63">
        <f t="shared" si="82"/>
        <v>0</v>
      </c>
      <c r="AZ68" s="63">
        <f t="shared" si="82"/>
        <v>0</v>
      </c>
      <c r="BA68" s="63">
        <f t="shared" si="82"/>
        <v>0</v>
      </c>
      <c r="BB68" s="63">
        <f t="shared" si="82"/>
        <v>0</v>
      </c>
      <c r="BC68" s="63">
        <f t="shared" si="82"/>
        <v>0</v>
      </c>
      <c r="BD68" s="65">
        <f t="shared" si="7"/>
        <v>0</v>
      </c>
      <c r="BF68" s="68">
        <f t="shared" si="67"/>
        <v>0</v>
      </c>
      <c r="BH68" s="63">
        <f t="shared" si="83"/>
        <v>0</v>
      </c>
      <c r="BI68" s="63">
        <f t="shared" si="83"/>
        <v>0</v>
      </c>
      <c r="BJ68" s="63">
        <f t="shared" si="83"/>
        <v>0</v>
      </c>
      <c r="BK68" s="63">
        <f t="shared" si="83"/>
        <v>0</v>
      </c>
      <c r="BL68" s="63">
        <f t="shared" si="83"/>
        <v>0</v>
      </c>
      <c r="BM68" s="63">
        <f t="shared" si="83"/>
        <v>0</v>
      </c>
      <c r="BN68" s="63">
        <f t="shared" si="83"/>
        <v>0</v>
      </c>
      <c r="BO68" s="63">
        <f t="shared" si="83"/>
        <v>0</v>
      </c>
      <c r="BP68" s="63">
        <f t="shared" si="83"/>
        <v>0</v>
      </c>
      <c r="BQ68" s="65">
        <f t="shared" si="10"/>
        <v>0</v>
      </c>
      <c r="BS68" s="68">
        <f t="shared" si="68"/>
        <v>0</v>
      </c>
      <c r="BV68" s="93">
        <f t="shared" si="79"/>
        <v>0</v>
      </c>
      <c r="BW68" s="93">
        <f t="shared" si="79"/>
        <v>12</v>
      </c>
      <c r="BX68" s="93">
        <f t="shared" si="79"/>
        <v>0</v>
      </c>
      <c r="BY68" s="93">
        <f t="shared" si="79"/>
        <v>0</v>
      </c>
      <c r="BZ68" s="93">
        <f t="shared" si="79"/>
        <v>0</v>
      </c>
      <c r="CA68" s="93">
        <f t="shared" si="79"/>
        <v>0</v>
      </c>
      <c r="CB68" s="93">
        <f t="shared" si="79"/>
        <v>0</v>
      </c>
      <c r="CC68" s="93">
        <f t="shared" si="79"/>
        <v>0</v>
      </c>
      <c r="CD68" s="93">
        <f t="shared" si="79"/>
        <v>0</v>
      </c>
      <c r="CE68" s="94">
        <f t="shared" si="13"/>
        <v>12</v>
      </c>
      <c r="CF68" s="95"/>
      <c r="CG68" s="96">
        <f t="shared" si="14"/>
        <v>12</v>
      </c>
      <c r="CJ68" s="63">
        <f t="shared" si="74"/>
        <v>0</v>
      </c>
      <c r="CK68" s="63">
        <f t="shared" si="74"/>
        <v>712428</v>
      </c>
      <c r="CL68" s="63">
        <f t="shared" si="74"/>
        <v>0</v>
      </c>
      <c r="CM68" s="63">
        <f t="shared" si="74"/>
        <v>0</v>
      </c>
      <c r="CN68" s="63">
        <f t="shared" si="74"/>
        <v>0</v>
      </c>
      <c r="CO68" s="63">
        <f t="shared" si="74"/>
        <v>0</v>
      </c>
      <c r="CP68" s="63">
        <f t="shared" si="74"/>
        <v>0</v>
      </c>
      <c r="CQ68" s="63">
        <f t="shared" si="74"/>
        <v>0</v>
      </c>
      <c r="CR68" s="63">
        <f t="shared" si="74"/>
        <v>0</v>
      </c>
      <c r="CS68" s="65">
        <f t="shared" si="17"/>
        <v>712428</v>
      </c>
      <c r="CU68" s="68">
        <f t="shared" si="18"/>
        <v>712428</v>
      </c>
      <c r="CW68" s="63">
        <f t="shared" si="75"/>
        <v>0</v>
      </c>
      <c r="CX68" s="63">
        <f t="shared" si="75"/>
        <v>0</v>
      </c>
      <c r="CY68" s="63">
        <f t="shared" si="75"/>
        <v>0</v>
      </c>
      <c r="CZ68" s="63">
        <f t="shared" si="75"/>
        <v>0</v>
      </c>
      <c r="DA68" s="63">
        <f t="shared" si="75"/>
        <v>0</v>
      </c>
      <c r="DB68" s="63">
        <f t="shared" si="75"/>
        <v>0</v>
      </c>
      <c r="DC68" s="63">
        <f t="shared" si="75"/>
        <v>0</v>
      </c>
      <c r="DD68" s="63">
        <f t="shared" si="75"/>
        <v>0</v>
      </c>
      <c r="DE68" s="63">
        <f t="shared" si="75"/>
        <v>0</v>
      </c>
      <c r="DF68" s="63">
        <f t="shared" si="34"/>
        <v>0</v>
      </c>
      <c r="DH68" s="68">
        <f t="shared" si="21"/>
        <v>0</v>
      </c>
      <c r="DJ68" s="63">
        <f t="shared" si="76"/>
        <v>0</v>
      </c>
      <c r="DK68" s="63">
        <f t="shared" si="76"/>
        <v>0</v>
      </c>
      <c r="DL68" s="63">
        <f t="shared" si="76"/>
        <v>0</v>
      </c>
      <c r="DM68" s="63">
        <f t="shared" si="76"/>
        <v>0</v>
      </c>
      <c r="DN68" s="63">
        <f t="shared" si="76"/>
        <v>0</v>
      </c>
      <c r="DO68" s="63">
        <f t="shared" si="76"/>
        <v>0</v>
      </c>
      <c r="DP68" s="63">
        <f t="shared" si="76"/>
        <v>0</v>
      </c>
      <c r="DQ68" s="63">
        <f t="shared" si="76"/>
        <v>0</v>
      </c>
      <c r="DR68" s="63">
        <f t="shared" si="76"/>
        <v>0</v>
      </c>
      <c r="DS68" s="65">
        <f t="shared" si="24"/>
        <v>0</v>
      </c>
      <c r="DU68" s="68">
        <f t="shared" si="25"/>
        <v>-12</v>
      </c>
      <c r="DW68" s="63">
        <f t="shared" si="77"/>
        <v>0</v>
      </c>
      <c r="DX68" s="63">
        <f t="shared" si="77"/>
        <v>0</v>
      </c>
      <c r="DY68" s="63">
        <f t="shared" si="77"/>
        <v>0</v>
      </c>
      <c r="DZ68" s="63">
        <f t="shared" si="77"/>
        <v>0</v>
      </c>
      <c r="EA68" s="63">
        <f t="shared" si="77"/>
        <v>0</v>
      </c>
      <c r="EB68" s="63">
        <f t="shared" si="77"/>
        <v>0</v>
      </c>
      <c r="EC68" s="63">
        <f t="shared" si="77"/>
        <v>0</v>
      </c>
      <c r="ED68" s="63">
        <f t="shared" si="77"/>
        <v>0</v>
      </c>
      <c r="EE68" s="63">
        <f t="shared" si="77"/>
        <v>0</v>
      </c>
      <c r="EF68" s="63">
        <f t="shared" si="35"/>
        <v>0</v>
      </c>
      <c r="EH68" s="68">
        <f t="shared" si="28"/>
        <v>0</v>
      </c>
      <c r="EK68" s="93">
        <f t="shared" si="78"/>
        <v>0</v>
      </c>
      <c r="EL68" s="93">
        <f t="shared" si="78"/>
        <v>12</v>
      </c>
      <c r="EM68" s="93">
        <f t="shared" si="78"/>
        <v>0</v>
      </c>
      <c r="EN68" s="93">
        <f t="shared" si="78"/>
        <v>0</v>
      </c>
      <c r="EO68" s="93">
        <f t="shared" si="78"/>
        <v>0</v>
      </c>
      <c r="EP68" s="93">
        <f t="shared" si="78"/>
        <v>0</v>
      </c>
      <c r="EQ68" s="93">
        <f t="shared" si="78"/>
        <v>0</v>
      </c>
      <c r="ER68" s="93">
        <f t="shared" si="78"/>
        <v>0</v>
      </c>
      <c r="ES68" s="93">
        <f t="shared" si="78"/>
        <v>0</v>
      </c>
      <c r="ET68" s="94">
        <f t="shared" si="31"/>
        <v>12</v>
      </c>
      <c r="EU68" s="95"/>
      <c r="EV68" s="96">
        <f t="shared" si="32"/>
        <v>12</v>
      </c>
    </row>
    <row r="69" spans="1:152" s="19" customFormat="1" ht="15" x14ac:dyDescent="0.25">
      <c r="A69" s="18" t="s">
        <v>238</v>
      </c>
      <c r="B69" s="21" t="s">
        <v>125</v>
      </c>
      <c r="C69" s="21" t="s">
        <v>299</v>
      </c>
      <c r="D69" s="22" t="s">
        <v>158</v>
      </c>
      <c r="E69" s="22"/>
      <c r="F69" s="10"/>
      <c r="G69" s="10">
        <v>400000</v>
      </c>
      <c r="H69" s="10"/>
      <c r="I69" s="10">
        <f t="shared" si="33"/>
        <v>400000</v>
      </c>
      <c r="J69" s="25"/>
      <c r="L69" s="44">
        <v>42236</v>
      </c>
      <c r="M69" s="45" t="s">
        <v>42</v>
      </c>
      <c r="N69" s="45" t="s">
        <v>42</v>
      </c>
      <c r="O69" s="45" t="s">
        <v>42</v>
      </c>
      <c r="P69" s="45"/>
      <c r="R69" s="69" t="s">
        <v>282</v>
      </c>
      <c r="S69" s="51"/>
      <c r="U69" s="63">
        <f t="shared" si="80"/>
        <v>0</v>
      </c>
      <c r="V69" s="63">
        <f t="shared" si="80"/>
        <v>0</v>
      </c>
      <c r="W69" s="63">
        <f t="shared" si="80"/>
        <v>0</v>
      </c>
      <c r="X69" s="63">
        <f t="shared" si="80"/>
        <v>0</v>
      </c>
      <c r="Y69" s="63">
        <f t="shared" si="80"/>
        <v>0</v>
      </c>
      <c r="Z69" s="63">
        <f t="shared" si="80"/>
        <v>0</v>
      </c>
      <c r="AA69" s="63">
        <f t="shared" si="80"/>
        <v>0</v>
      </c>
      <c r="AB69" s="63">
        <f t="shared" si="80"/>
        <v>0</v>
      </c>
      <c r="AC69" s="63">
        <f t="shared" si="80"/>
        <v>0</v>
      </c>
      <c r="AD69" s="65">
        <f t="shared" si="2"/>
        <v>0</v>
      </c>
      <c r="AF69" s="68">
        <f t="shared" si="0"/>
        <v>-400000</v>
      </c>
      <c r="AH69" s="63">
        <f t="shared" si="81"/>
        <v>0</v>
      </c>
      <c r="AI69" s="63">
        <f t="shared" si="81"/>
        <v>0</v>
      </c>
      <c r="AJ69" s="63">
        <f t="shared" si="81"/>
        <v>0</v>
      </c>
      <c r="AK69" s="63">
        <f t="shared" si="81"/>
        <v>0</v>
      </c>
      <c r="AL69" s="63">
        <f t="shared" si="81"/>
        <v>0</v>
      </c>
      <c r="AM69" s="63">
        <f t="shared" si="81"/>
        <v>0</v>
      </c>
      <c r="AN69" s="63">
        <f t="shared" si="81"/>
        <v>0</v>
      </c>
      <c r="AO69" s="63">
        <f t="shared" si="81"/>
        <v>0</v>
      </c>
      <c r="AP69" s="63">
        <f t="shared" si="81"/>
        <v>0</v>
      </c>
      <c r="AQ69" s="65">
        <f t="shared" si="4"/>
        <v>0</v>
      </c>
      <c r="AS69" s="68">
        <f t="shared" si="66"/>
        <v>0</v>
      </c>
      <c r="AU69" s="63">
        <f t="shared" si="82"/>
        <v>0</v>
      </c>
      <c r="AV69" s="63">
        <f t="shared" si="82"/>
        <v>0</v>
      </c>
      <c r="AW69" s="63">
        <f t="shared" si="82"/>
        <v>0</v>
      </c>
      <c r="AX69" s="63">
        <f t="shared" si="82"/>
        <v>0</v>
      </c>
      <c r="AY69" s="63">
        <f t="shared" si="82"/>
        <v>0</v>
      </c>
      <c r="AZ69" s="63">
        <f t="shared" si="82"/>
        <v>0</v>
      </c>
      <c r="BA69" s="63">
        <f t="shared" si="82"/>
        <v>0</v>
      </c>
      <c r="BB69" s="63">
        <f t="shared" si="82"/>
        <v>0</v>
      </c>
      <c r="BC69" s="63">
        <f t="shared" si="82"/>
        <v>0</v>
      </c>
      <c r="BD69" s="65">
        <f t="shared" si="7"/>
        <v>0</v>
      </c>
      <c r="BF69" s="68">
        <f t="shared" si="67"/>
        <v>0</v>
      </c>
      <c r="BH69" s="63">
        <f t="shared" si="83"/>
        <v>0</v>
      </c>
      <c r="BI69" s="63">
        <f t="shared" si="83"/>
        <v>0</v>
      </c>
      <c r="BJ69" s="63">
        <f t="shared" si="83"/>
        <v>0</v>
      </c>
      <c r="BK69" s="63">
        <f t="shared" si="83"/>
        <v>0</v>
      </c>
      <c r="BL69" s="63">
        <f t="shared" si="83"/>
        <v>0</v>
      </c>
      <c r="BM69" s="63">
        <f t="shared" si="83"/>
        <v>0</v>
      </c>
      <c r="BN69" s="63">
        <f t="shared" si="83"/>
        <v>0</v>
      </c>
      <c r="BO69" s="63">
        <f t="shared" si="83"/>
        <v>0</v>
      </c>
      <c r="BP69" s="63">
        <f t="shared" si="83"/>
        <v>0</v>
      </c>
      <c r="BQ69" s="65">
        <f t="shared" si="10"/>
        <v>0</v>
      </c>
      <c r="BS69" s="68">
        <f t="shared" si="68"/>
        <v>0</v>
      </c>
      <c r="BV69" s="93">
        <f t="shared" ref="BV69:CD78" si="84">IF($C69=BV$3,(IF($R69="On",$J69,0)),0)</f>
        <v>0</v>
      </c>
      <c r="BW69" s="93">
        <f t="shared" si="84"/>
        <v>0</v>
      </c>
      <c r="BX69" s="93">
        <f t="shared" si="84"/>
        <v>0</v>
      </c>
      <c r="BY69" s="93">
        <f t="shared" si="84"/>
        <v>0</v>
      </c>
      <c r="BZ69" s="93">
        <f t="shared" si="84"/>
        <v>0</v>
      </c>
      <c r="CA69" s="93">
        <f t="shared" si="84"/>
        <v>0</v>
      </c>
      <c r="CB69" s="93">
        <f t="shared" si="84"/>
        <v>0</v>
      </c>
      <c r="CC69" s="93">
        <f t="shared" si="84"/>
        <v>0</v>
      </c>
      <c r="CD69" s="93">
        <f t="shared" si="84"/>
        <v>0</v>
      </c>
      <c r="CE69" s="94">
        <f t="shared" si="13"/>
        <v>0</v>
      </c>
      <c r="CF69" s="95"/>
      <c r="CG69" s="96">
        <f t="shared" si="14"/>
        <v>0</v>
      </c>
      <c r="CJ69" s="63">
        <f t="shared" si="74"/>
        <v>0</v>
      </c>
      <c r="CK69" s="63">
        <f t="shared" si="74"/>
        <v>400000</v>
      </c>
      <c r="CL69" s="63">
        <f t="shared" si="74"/>
        <v>0</v>
      </c>
      <c r="CM69" s="63">
        <f t="shared" si="74"/>
        <v>0</v>
      </c>
      <c r="CN69" s="63">
        <f t="shared" si="74"/>
        <v>0</v>
      </c>
      <c r="CO69" s="63">
        <f t="shared" si="74"/>
        <v>0</v>
      </c>
      <c r="CP69" s="63">
        <f t="shared" si="74"/>
        <v>0</v>
      </c>
      <c r="CQ69" s="63">
        <f t="shared" si="74"/>
        <v>0</v>
      </c>
      <c r="CR69" s="63">
        <f t="shared" si="74"/>
        <v>0</v>
      </c>
      <c r="CS69" s="65">
        <f t="shared" si="17"/>
        <v>400000</v>
      </c>
      <c r="CU69" s="68">
        <f t="shared" si="18"/>
        <v>400000</v>
      </c>
      <c r="CW69" s="63">
        <f t="shared" si="75"/>
        <v>0</v>
      </c>
      <c r="CX69" s="63">
        <f t="shared" si="75"/>
        <v>0</v>
      </c>
      <c r="CY69" s="63">
        <f t="shared" si="75"/>
        <v>0</v>
      </c>
      <c r="CZ69" s="63">
        <f t="shared" si="75"/>
        <v>0</v>
      </c>
      <c r="DA69" s="63">
        <f t="shared" si="75"/>
        <v>0</v>
      </c>
      <c r="DB69" s="63">
        <f t="shared" si="75"/>
        <v>0</v>
      </c>
      <c r="DC69" s="63">
        <f t="shared" si="75"/>
        <v>0</v>
      </c>
      <c r="DD69" s="63">
        <f t="shared" si="75"/>
        <v>0</v>
      </c>
      <c r="DE69" s="63">
        <f t="shared" si="75"/>
        <v>0</v>
      </c>
      <c r="DF69" s="63">
        <f t="shared" si="34"/>
        <v>0</v>
      </c>
      <c r="DH69" s="68">
        <f t="shared" si="21"/>
        <v>0</v>
      </c>
      <c r="DJ69" s="63">
        <f t="shared" si="76"/>
        <v>0</v>
      </c>
      <c r="DK69" s="63">
        <f t="shared" si="76"/>
        <v>0</v>
      </c>
      <c r="DL69" s="63">
        <f t="shared" si="76"/>
        <v>0</v>
      </c>
      <c r="DM69" s="63">
        <f t="shared" si="76"/>
        <v>0</v>
      </c>
      <c r="DN69" s="63">
        <f t="shared" si="76"/>
        <v>0</v>
      </c>
      <c r="DO69" s="63">
        <f t="shared" si="76"/>
        <v>0</v>
      </c>
      <c r="DP69" s="63">
        <f t="shared" si="76"/>
        <v>0</v>
      </c>
      <c r="DQ69" s="63">
        <f t="shared" si="76"/>
        <v>0</v>
      </c>
      <c r="DR69" s="63">
        <f t="shared" si="76"/>
        <v>0</v>
      </c>
      <c r="DS69" s="65">
        <f t="shared" si="24"/>
        <v>0</v>
      </c>
      <c r="DU69" s="68">
        <f t="shared" si="25"/>
        <v>0</v>
      </c>
      <c r="DW69" s="63">
        <f t="shared" si="77"/>
        <v>0</v>
      </c>
      <c r="DX69" s="63">
        <f t="shared" si="77"/>
        <v>0</v>
      </c>
      <c r="DY69" s="63">
        <f t="shared" si="77"/>
        <v>0</v>
      </c>
      <c r="DZ69" s="63">
        <f t="shared" si="77"/>
        <v>0</v>
      </c>
      <c r="EA69" s="63">
        <f t="shared" si="77"/>
        <v>0</v>
      </c>
      <c r="EB69" s="63">
        <f t="shared" si="77"/>
        <v>0</v>
      </c>
      <c r="EC69" s="63">
        <f t="shared" si="77"/>
        <v>0</v>
      </c>
      <c r="ED69" s="63">
        <f t="shared" si="77"/>
        <v>0</v>
      </c>
      <c r="EE69" s="63">
        <f t="shared" si="77"/>
        <v>0</v>
      </c>
      <c r="EF69" s="63">
        <f t="shared" si="35"/>
        <v>0</v>
      </c>
      <c r="EH69" s="68">
        <f t="shared" si="28"/>
        <v>0</v>
      </c>
      <c r="EK69" s="93">
        <f t="shared" si="78"/>
        <v>0</v>
      </c>
      <c r="EL69" s="93">
        <f t="shared" si="78"/>
        <v>0</v>
      </c>
      <c r="EM69" s="93">
        <f t="shared" si="78"/>
        <v>0</v>
      </c>
      <c r="EN69" s="93">
        <f t="shared" si="78"/>
        <v>0</v>
      </c>
      <c r="EO69" s="93">
        <f t="shared" si="78"/>
        <v>0</v>
      </c>
      <c r="EP69" s="93">
        <f t="shared" si="78"/>
        <v>0</v>
      </c>
      <c r="EQ69" s="93">
        <f t="shared" si="78"/>
        <v>0</v>
      </c>
      <c r="ER69" s="93">
        <f t="shared" si="78"/>
        <v>0</v>
      </c>
      <c r="ES69" s="93">
        <f t="shared" si="78"/>
        <v>0</v>
      </c>
      <c r="ET69" s="94">
        <f t="shared" si="31"/>
        <v>0</v>
      </c>
      <c r="EU69" s="95"/>
      <c r="EV69" s="96">
        <f t="shared" si="32"/>
        <v>0</v>
      </c>
    </row>
    <row r="70" spans="1:152" s="19" customFormat="1" ht="45" x14ac:dyDescent="0.25">
      <c r="A70" s="18" t="s">
        <v>154</v>
      </c>
      <c r="B70" s="21" t="s">
        <v>71</v>
      </c>
      <c r="C70" s="21" t="s">
        <v>292</v>
      </c>
      <c r="D70" s="22" t="s">
        <v>159</v>
      </c>
      <c r="E70" s="22"/>
      <c r="F70" s="10">
        <v>363108</v>
      </c>
      <c r="G70" s="10">
        <v>438817</v>
      </c>
      <c r="H70" s="10"/>
      <c r="I70" s="10">
        <f t="shared" si="33"/>
        <v>801925</v>
      </c>
      <c r="J70" s="25">
        <v>4</v>
      </c>
      <c r="L70" s="44">
        <v>42236</v>
      </c>
      <c r="M70" s="45" t="s">
        <v>125</v>
      </c>
      <c r="N70" s="45" t="s">
        <v>42</v>
      </c>
      <c r="O70" s="45" t="s">
        <v>42</v>
      </c>
      <c r="P70" s="45"/>
      <c r="R70" s="69" t="s">
        <v>282</v>
      </c>
      <c r="S70" s="51"/>
      <c r="U70" s="63">
        <f t="shared" si="80"/>
        <v>0</v>
      </c>
      <c r="V70" s="63">
        <f t="shared" si="80"/>
        <v>0</v>
      </c>
      <c r="W70" s="63">
        <f t="shared" si="80"/>
        <v>0</v>
      </c>
      <c r="X70" s="63">
        <f t="shared" si="80"/>
        <v>0</v>
      </c>
      <c r="Y70" s="63">
        <f t="shared" si="80"/>
        <v>0</v>
      </c>
      <c r="Z70" s="63">
        <f t="shared" si="80"/>
        <v>0</v>
      </c>
      <c r="AA70" s="63">
        <f t="shared" si="80"/>
        <v>0</v>
      </c>
      <c r="AB70" s="63">
        <f t="shared" si="80"/>
        <v>0</v>
      </c>
      <c r="AC70" s="63">
        <f t="shared" si="80"/>
        <v>0</v>
      </c>
      <c r="AD70" s="65">
        <f t="shared" si="2"/>
        <v>0</v>
      </c>
      <c r="AF70" s="68">
        <f t="shared" si="0"/>
        <v>-438817</v>
      </c>
      <c r="AH70" s="63">
        <f t="shared" si="81"/>
        <v>0</v>
      </c>
      <c r="AI70" s="63">
        <f t="shared" si="81"/>
        <v>0</v>
      </c>
      <c r="AJ70" s="63">
        <f t="shared" si="81"/>
        <v>0</v>
      </c>
      <c r="AK70" s="63">
        <f t="shared" si="81"/>
        <v>0</v>
      </c>
      <c r="AL70" s="63">
        <f t="shared" si="81"/>
        <v>0</v>
      </c>
      <c r="AM70" s="63">
        <f t="shared" si="81"/>
        <v>0</v>
      </c>
      <c r="AN70" s="63">
        <f t="shared" si="81"/>
        <v>0</v>
      </c>
      <c r="AO70" s="63">
        <f t="shared" si="81"/>
        <v>0</v>
      </c>
      <c r="AP70" s="63">
        <f t="shared" si="81"/>
        <v>0</v>
      </c>
      <c r="AQ70" s="65">
        <f t="shared" si="4"/>
        <v>0</v>
      </c>
      <c r="AS70" s="68">
        <f t="shared" si="66"/>
        <v>-363108</v>
      </c>
      <c r="AU70" s="63">
        <f t="shared" si="82"/>
        <v>0</v>
      </c>
      <c r="AV70" s="63">
        <f t="shared" si="82"/>
        <v>0</v>
      </c>
      <c r="AW70" s="63">
        <f t="shared" si="82"/>
        <v>0</v>
      </c>
      <c r="AX70" s="63">
        <f t="shared" si="82"/>
        <v>0</v>
      </c>
      <c r="AY70" s="63">
        <f t="shared" si="82"/>
        <v>0</v>
      </c>
      <c r="AZ70" s="63">
        <f t="shared" si="82"/>
        <v>0</v>
      </c>
      <c r="BA70" s="63">
        <f t="shared" si="82"/>
        <v>0</v>
      </c>
      <c r="BB70" s="63">
        <f t="shared" si="82"/>
        <v>0</v>
      </c>
      <c r="BC70" s="63">
        <f t="shared" si="82"/>
        <v>0</v>
      </c>
      <c r="BD70" s="65">
        <f t="shared" si="7"/>
        <v>0</v>
      </c>
      <c r="BF70" s="68">
        <f t="shared" si="67"/>
        <v>0</v>
      </c>
      <c r="BH70" s="63">
        <f t="shared" si="83"/>
        <v>0</v>
      </c>
      <c r="BI70" s="63">
        <f t="shared" si="83"/>
        <v>0</v>
      </c>
      <c r="BJ70" s="63">
        <f t="shared" si="83"/>
        <v>0</v>
      </c>
      <c r="BK70" s="63">
        <f t="shared" si="83"/>
        <v>0</v>
      </c>
      <c r="BL70" s="63">
        <f t="shared" si="83"/>
        <v>0</v>
      </c>
      <c r="BM70" s="63">
        <f t="shared" si="83"/>
        <v>0</v>
      </c>
      <c r="BN70" s="63">
        <f t="shared" si="83"/>
        <v>0</v>
      </c>
      <c r="BO70" s="63">
        <f t="shared" si="83"/>
        <v>0</v>
      </c>
      <c r="BP70" s="63">
        <f t="shared" si="83"/>
        <v>0</v>
      </c>
      <c r="BQ70" s="65">
        <f t="shared" si="10"/>
        <v>0</v>
      </c>
      <c r="BS70" s="68">
        <f t="shared" si="68"/>
        <v>0</v>
      </c>
      <c r="BV70" s="93">
        <f t="shared" si="84"/>
        <v>0</v>
      </c>
      <c r="BW70" s="93">
        <f t="shared" si="84"/>
        <v>0</v>
      </c>
      <c r="BX70" s="93">
        <f t="shared" si="84"/>
        <v>0</v>
      </c>
      <c r="BY70" s="93">
        <f t="shared" si="84"/>
        <v>0</v>
      </c>
      <c r="BZ70" s="93">
        <f t="shared" si="84"/>
        <v>0</v>
      </c>
      <c r="CA70" s="93">
        <f t="shared" si="84"/>
        <v>0</v>
      </c>
      <c r="CB70" s="93">
        <f t="shared" si="84"/>
        <v>0</v>
      </c>
      <c r="CC70" s="93">
        <f t="shared" si="84"/>
        <v>0</v>
      </c>
      <c r="CD70" s="93">
        <f t="shared" si="84"/>
        <v>0</v>
      </c>
      <c r="CE70" s="94">
        <f t="shared" si="13"/>
        <v>0</v>
      </c>
      <c r="CF70" s="95"/>
      <c r="CG70" s="96">
        <f t="shared" si="14"/>
        <v>0</v>
      </c>
      <c r="CJ70" s="63">
        <f t="shared" si="74"/>
        <v>0</v>
      </c>
      <c r="CK70" s="63">
        <f t="shared" si="74"/>
        <v>0</v>
      </c>
      <c r="CL70" s="63">
        <f t="shared" si="74"/>
        <v>0</v>
      </c>
      <c r="CM70" s="63">
        <f t="shared" si="74"/>
        <v>438817</v>
      </c>
      <c r="CN70" s="63">
        <f t="shared" si="74"/>
        <v>0</v>
      </c>
      <c r="CO70" s="63">
        <f t="shared" si="74"/>
        <v>0</v>
      </c>
      <c r="CP70" s="63">
        <f t="shared" si="74"/>
        <v>0</v>
      </c>
      <c r="CQ70" s="63">
        <f t="shared" si="74"/>
        <v>0</v>
      </c>
      <c r="CR70" s="63">
        <f t="shared" si="74"/>
        <v>0</v>
      </c>
      <c r="CS70" s="65">
        <f t="shared" si="17"/>
        <v>438817</v>
      </c>
      <c r="CU70" s="68">
        <f t="shared" si="18"/>
        <v>438817</v>
      </c>
      <c r="CW70" s="63">
        <f t="shared" si="75"/>
        <v>0</v>
      </c>
      <c r="CX70" s="63">
        <f t="shared" si="75"/>
        <v>0</v>
      </c>
      <c r="CY70" s="63">
        <f t="shared" si="75"/>
        <v>0</v>
      </c>
      <c r="CZ70" s="63">
        <f t="shared" si="75"/>
        <v>363108</v>
      </c>
      <c r="DA70" s="63">
        <f t="shared" si="75"/>
        <v>0</v>
      </c>
      <c r="DB70" s="63">
        <f t="shared" si="75"/>
        <v>0</v>
      </c>
      <c r="DC70" s="63">
        <f t="shared" si="75"/>
        <v>0</v>
      </c>
      <c r="DD70" s="63">
        <f t="shared" si="75"/>
        <v>0</v>
      </c>
      <c r="DE70" s="63">
        <f t="shared" si="75"/>
        <v>0</v>
      </c>
      <c r="DF70" s="63">
        <f t="shared" si="34"/>
        <v>363108</v>
      </c>
      <c r="DH70" s="68">
        <f t="shared" si="21"/>
        <v>363108</v>
      </c>
      <c r="DJ70" s="63">
        <f t="shared" si="76"/>
        <v>0</v>
      </c>
      <c r="DK70" s="63">
        <f t="shared" si="76"/>
        <v>0</v>
      </c>
      <c r="DL70" s="63">
        <f t="shared" si="76"/>
        <v>0</v>
      </c>
      <c r="DM70" s="63">
        <f t="shared" si="76"/>
        <v>0</v>
      </c>
      <c r="DN70" s="63">
        <f t="shared" si="76"/>
        <v>0</v>
      </c>
      <c r="DO70" s="63">
        <f t="shared" si="76"/>
        <v>0</v>
      </c>
      <c r="DP70" s="63">
        <f t="shared" si="76"/>
        <v>0</v>
      </c>
      <c r="DQ70" s="63">
        <f t="shared" si="76"/>
        <v>0</v>
      </c>
      <c r="DR70" s="63">
        <f t="shared" si="76"/>
        <v>0</v>
      </c>
      <c r="DS70" s="65">
        <f t="shared" si="24"/>
        <v>0</v>
      </c>
      <c r="DU70" s="68">
        <f t="shared" si="25"/>
        <v>0</v>
      </c>
      <c r="DW70" s="63">
        <f t="shared" si="77"/>
        <v>0</v>
      </c>
      <c r="DX70" s="63">
        <f t="shared" si="77"/>
        <v>0</v>
      </c>
      <c r="DY70" s="63">
        <f t="shared" si="77"/>
        <v>0</v>
      </c>
      <c r="DZ70" s="63">
        <f t="shared" si="77"/>
        <v>0</v>
      </c>
      <c r="EA70" s="63">
        <f t="shared" si="77"/>
        <v>0</v>
      </c>
      <c r="EB70" s="63">
        <f t="shared" si="77"/>
        <v>0</v>
      </c>
      <c r="EC70" s="63">
        <f t="shared" si="77"/>
        <v>0</v>
      </c>
      <c r="ED70" s="63">
        <f t="shared" si="77"/>
        <v>0</v>
      </c>
      <c r="EE70" s="63">
        <f t="shared" si="77"/>
        <v>0</v>
      </c>
      <c r="EF70" s="63">
        <f t="shared" si="35"/>
        <v>0</v>
      </c>
      <c r="EH70" s="68">
        <f t="shared" si="28"/>
        <v>0</v>
      </c>
      <c r="EK70" s="93">
        <f t="shared" si="78"/>
        <v>0</v>
      </c>
      <c r="EL70" s="93">
        <f t="shared" si="78"/>
        <v>0</v>
      </c>
      <c r="EM70" s="93">
        <f t="shared" si="78"/>
        <v>0</v>
      </c>
      <c r="EN70" s="93">
        <f t="shared" si="78"/>
        <v>4</v>
      </c>
      <c r="EO70" s="93">
        <f t="shared" si="78"/>
        <v>0</v>
      </c>
      <c r="EP70" s="93">
        <f t="shared" si="78"/>
        <v>0</v>
      </c>
      <c r="EQ70" s="93">
        <f t="shared" si="78"/>
        <v>0</v>
      </c>
      <c r="ER70" s="93">
        <f t="shared" si="78"/>
        <v>0</v>
      </c>
      <c r="ES70" s="93">
        <f t="shared" si="78"/>
        <v>0</v>
      </c>
      <c r="ET70" s="94">
        <f t="shared" si="31"/>
        <v>4</v>
      </c>
      <c r="EU70" s="95"/>
      <c r="EV70" s="96">
        <f t="shared" si="32"/>
        <v>4</v>
      </c>
    </row>
    <row r="71" spans="1:152" s="19" customFormat="1" ht="45" x14ac:dyDescent="0.25">
      <c r="A71" s="18" t="s">
        <v>379</v>
      </c>
      <c r="B71" s="21" t="s">
        <v>71</v>
      </c>
      <c r="C71" s="21" t="s">
        <v>292</v>
      </c>
      <c r="D71" s="22" t="s">
        <v>422</v>
      </c>
      <c r="E71" s="22"/>
      <c r="F71" s="10">
        <v>181554</v>
      </c>
      <c r="G71" s="10">
        <v>219409</v>
      </c>
      <c r="H71" s="10"/>
      <c r="I71" s="10">
        <f>SUM(E71:H71)</f>
        <v>400963</v>
      </c>
      <c r="J71" s="25">
        <v>2</v>
      </c>
      <c r="L71" s="44">
        <v>42236</v>
      </c>
      <c r="M71" s="45" t="s">
        <v>125</v>
      </c>
      <c r="N71" s="45" t="s">
        <v>42</v>
      </c>
      <c r="O71" s="45" t="s">
        <v>42</v>
      </c>
      <c r="P71" s="45"/>
      <c r="R71" s="69" t="s">
        <v>281</v>
      </c>
      <c r="S71" s="51"/>
      <c r="U71" s="63">
        <f t="shared" si="80"/>
        <v>0</v>
      </c>
      <c r="V71" s="63">
        <f t="shared" si="80"/>
        <v>0</v>
      </c>
      <c r="W71" s="63">
        <f t="shared" si="80"/>
        <v>0</v>
      </c>
      <c r="X71" s="63">
        <f t="shared" si="80"/>
        <v>219409</v>
      </c>
      <c r="Y71" s="63">
        <f t="shared" si="80"/>
        <v>0</v>
      </c>
      <c r="Z71" s="63">
        <f t="shared" si="80"/>
        <v>0</v>
      </c>
      <c r="AA71" s="63">
        <f t="shared" si="80"/>
        <v>0</v>
      </c>
      <c r="AB71" s="63">
        <f t="shared" si="80"/>
        <v>0</v>
      </c>
      <c r="AC71" s="63">
        <f t="shared" si="80"/>
        <v>0</v>
      </c>
      <c r="AD71" s="65">
        <f>SUM(U71:AC71)</f>
        <v>219409</v>
      </c>
      <c r="AF71" s="68">
        <f>+AD71-G71</f>
        <v>0</v>
      </c>
      <c r="AH71" s="63">
        <f t="shared" si="81"/>
        <v>0</v>
      </c>
      <c r="AI71" s="63">
        <f t="shared" si="81"/>
        <v>0</v>
      </c>
      <c r="AJ71" s="63">
        <f t="shared" si="81"/>
        <v>0</v>
      </c>
      <c r="AK71" s="63">
        <f t="shared" si="81"/>
        <v>181554</v>
      </c>
      <c r="AL71" s="63">
        <f t="shared" si="81"/>
        <v>0</v>
      </c>
      <c r="AM71" s="63">
        <f t="shared" si="81"/>
        <v>0</v>
      </c>
      <c r="AN71" s="63">
        <f t="shared" si="81"/>
        <v>0</v>
      </c>
      <c r="AO71" s="63">
        <f t="shared" si="81"/>
        <v>0</v>
      </c>
      <c r="AP71" s="63">
        <f t="shared" si="81"/>
        <v>0</v>
      </c>
      <c r="AQ71" s="65">
        <f>SUM(AH71:AP71)</f>
        <v>181554</v>
      </c>
      <c r="AS71" s="68">
        <f>+AQ71-F71</f>
        <v>0</v>
      </c>
      <c r="AU71" s="63">
        <f t="shared" si="82"/>
        <v>0</v>
      </c>
      <c r="AV71" s="63">
        <f t="shared" si="82"/>
        <v>0</v>
      </c>
      <c r="AW71" s="63">
        <f t="shared" si="82"/>
        <v>0</v>
      </c>
      <c r="AX71" s="63">
        <f t="shared" si="82"/>
        <v>0</v>
      </c>
      <c r="AY71" s="63">
        <f t="shared" si="82"/>
        <v>0</v>
      </c>
      <c r="AZ71" s="63">
        <f t="shared" si="82"/>
        <v>0</v>
      </c>
      <c r="BA71" s="63">
        <f t="shared" si="82"/>
        <v>0</v>
      </c>
      <c r="BB71" s="63">
        <f t="shared" si="82"/>
        <v>0</v>
      </c>
      <c r="BC71" s="63">
        <f t="shared" si="82"/>
        <v>0</v>
      </c>
      <c r="BD71" s="65">
        <f>SUM(AU71:BC71)</f>
        <v>0</v>
      </c>
      <c r="BF71" s="68">
        <f>+BD71-H71</f>
        <v>0</v>
      </c>
      <c r="BH71" s="63">
        <f t="shared" si="83"/>
        <v>0</v>
      </c>
      <c r="BI71" s="63">
        <f t="shared" si="83"/>
        <v>0</v>
      </c>
      <c r="BJ71" s="63">
        <f t="shared" si="83"/>
        <v>0</v>
      </c>
      <c r="BK71" s="63">
        <f t="shared" si="83"/>
        <v>0</v>
      </c>
      <c r="BL71" s="63">
        <f t="shared" si="83"/>
        <v>0</v>
      </c>
      <c r="BM71" s="63">
        <f t="shared" si="83"/>
        <v>0</v>
      </c>
      <c r="BN71" s="63">
        <f t="shared" si="83"/>
        <v>0</v>
      </c>
      <c r="BO71" s="63">
        <f t="shared" si="83"/>
        <v>0</v>
      </c>
      <c r="BP71" s="63">
        <f t="shared" si="83"/>
        <v>0</v>
      </c>
      <c r="BQ71" s="65">
        <f>SUM(BH71:BP71)</f>
        <v>0</v>
      </c>
      <c r="BS71" s="68">
        <f>+BQ71-E71</f>
        <v>0</v>
      </c>
      <c r="BV71" s="93"/>
      <c r="BW71" s="93"/>
      <c r="BX71" s="93"/>
      <c r="BY71" s="93"/>
      <c r="BZ71" s="93"/>
      <c r="CA71" s="93"/>
      <c r="CB71" s="93"/>
      <c r="CC71" s="93"/>
      <c r="CD71" s="93"/>
      <c r="CE71" s="94"/>
      <c r="CF71" s="95"/>
      <c r="CG71" s="96"/>
      <c r="CJ71" s="63"/>
      <c r="CK71" s="63"/>
      <c r="CL71" s="63"/>
      <c r="CM71" s="63"/>
      <c r="CN71" s="63"/>
      <c r="CO71" s="63"/>
      <c r="CP71" s="63"/>
      <c r="CQ71" s="63"/>
      <c r="CR71" s="63"/>
      <c r="CS71" s="65"/>
      <c r="CU71" s="68"/>
      <c r="CW71" s="63"/>
      <c r="CX71" s="63"/>
      <c r="CY71" s="63"/>
      <c r="CZ71" s="63"/>
      <c r="DA71" s="63"/>
      <c r="DB71" s="63"/>
      <c r="DC71" s="63"/>
      <c r="DD71" s="63"/>
      <c r="DE71" s="63"/>
      <c r="DF71" s="63"/>
      <c r="DH71" s="68"/>
      <c r="DJ71" s="63"/>
      <c r="DK71" s="63"/>
      <c r="DL71" s="63"/>
      <c r="DM71" s="63"/>
      <c r="DN71" s="63"/>
      <c r="DO71" s="63"/>
      <c r="DP71" s="63"/>
      <c r="DQ71" s="63"/>
      <c r="DR71" s="63"/>
      <c r="DS71" s="65"/>
      <c r="DU71" s="68"/>
      <c r="DW71" s="63"/>
      <c r="DX71" s="63"/>
      <c r="DY71" s="63"/>
      <c r="DZ71" s="63"/>
      <c r="EA71" s="63"/>
      <c r="EB71" s="63"/>
      <c r="EC71" s="63"/>
      <c r="ED71" s="63"/>
      <c r="EE71" s="63"/>
      <c r="EF71" s="63"/>
      <c r="EH71" s="68"/>
      <c r="EK71" s="93"/>
      <c r="EL71" s="93"/>
      <c r="EM71" s="93"/>
      <c r="EN71" s="93"/>
      <c r="EO71" s="93"/>
      <c r="EP71" s="93"/>
      <c r="EQ71" s="93"/>
      <c r="ER71" s="93"/>
      <c r="ES71" s="93"/>
      <c r="ET71" s="94"/>
      <c r="EU71" s="95"/>
      <c r="EV71" s="96"/>
    </row>
    <row r="72" spans="1:152" s="19" customFormat="1" ht="30" x14ac:dyDescent="0.25">
      <c r="A72" s="18" t="s">
        <v>361</v>
      </c>
      <c r="B72" s="21" t="s">
        <v>134</v>
      </c>
      <c r="C72" s="21" t="s">
        <v>299</v>
      </c>
      <c r="D72" s="22" t="s">
        <v>167</v>
      </c>
      <c r="E72" s="147">
        <f>+F72</f>
        <v>500000</v>
      </c>
      <c r="F72" s="10">
        <v>500000</v>
      </c>
      <c r="G72" s="10"/>
      <c r="H72" s="10"/>
      <c r="I72" s="10">
        <f t="shared" si="33"/>
        <v>1000000</v>
      </c>
      <c r="J72" s="25"/>
      <c r="L72" s="44">
        <v>42236</v>
      </c>
      <c r="M72" s="45" t="s">
        <v>125</v>
      </c>
      <c r="N72" s="45" t="s">
        <v>42</v>
      </c>
      <c r="O72" s="45" t="s">
        <v>42</v>
      </c>
      <c r="P72" s="45"/>
      <c r="R72" s="69" t="s">
        <v>281</v>
      </c>
      <c r="S72" s="51"/>
      <c r="U72" s="63">
        <f t="shared" si="80"/>
        <v>0</v>
      </c>
      <c r="V72" s="63">
        <f t="shared" si="80"/>
        <v>0</v>
      </c>
      <c r="W72" s="63">
        <f t="shared" si="80"/>
        <v>0</v>
      </c>
      <c r="X72" s="63">
        <f t="shared" si="80"/>
        <v>0</v>
      </c>
      <c r="Y72" s="63">
        <f t="shared" si="80"/>
        <v>0</v>
      </c>
      <c r="Z72" s="63">
        <f t="shared" si="80"/>
        <v>0</v>
      </c>
      <c r="AA72" s="63">
        <f t="shared" si="80"/>
        <v>0</v>
      </c>
      <c r="AB72" s="63">
        <f t="shared" si="80"/>
        <v>0</v>
      </c>
      <c r="AC72" s="63">
        <f t="shared" si="80"/>
        <v>0</v>
      </c>
      <c r="AD72" s="65">
        <f t="shared" si="2"/>
        <v>0</v>
      </c>
      <c r="AF72" s="68">
        <f t="shared" si="0"/>
        <v>0</v>
      </c>
      <c r="AH72" s="63">
        <f t="shared" si="81"/>
        <v>0</v>
      </c>
      <c r="AI72" s="63">
        <f t="shared" si="81"/>
        <v>500000</v>
      </c>
      <c r="AJ72" s="63">
        <f t="shared" si="81"/>
        <v>0</v>
      </c>
      <c r="AK72" s="63">
        <f t="shared" si="81"/>
        <v>0</v>
      </c>
      <c r="AL72" s="63">
        <f t="shared" si="81"/>
        <v>0</v>
      </c>
      <c r="AM72" s="63">
        <f t="shared" si="81"/>
        <v>0</v>
      </c>
      <c r="AN72" s="63">
        <f t="shared" si="81"/>
        <v>0</v>
      </c>
      <c r="AO72" s="63">
        <f t="shared" si="81"/>
        <v>0</v>
      </c>
      <c r="AP72" s="63">
        <f t="shared" si="81"/>
        <v>0</v>
      </c>
      <c r="AQ72" s="65">
        <f t="shared" si="4"/>
        <v>500000</v>
      </c>
      <c r="AS72" s="68">
        <f t="shared" si="66"/>
        <v>0</v>
      </c>
      <c r="AU72" s="63">
        <f t="shared" si="82"/>
        <v>0</v>
      </c>
      <c r="AV72" s="63">
        <f t="shared" si="82"/>
        <v>0</v>
      </c>
      <c r="AW72" s="63">
        <f t="shared" si="82"/>
        <v>0</v>
      </c>
      <c r="AX72" s="63">
        <f t="shared" si="82"/>
        <v>0</v>
      </c>
      <c r="AY72" s="63">
        <f t="shared" si="82"/>
        <v>0</v>
      </c>
      <c r="AZ72" s="63">
        <f t="shared" si="82"/>
        <v>0</v>
      </c>
      <c r="BA72" s="63">
        <f t="shared" si="82"/>
        <v>0</v>
      </c>
      <c r="BB72" s="63">
        <f t="shared" si="82"/>
        <v>0</v>
      </c>
      <c r="BC72" s="63">
        <f t="shared" si="82"/>
        <v>0</v>
      </c>
      <c r="BD72" s="65">
        <f t="shared" si="7"/>
        <v>0</v>
      </c>
      <c r="BF72" s="68">
        <f t="shared" si="67"/>
        <v>0</v>
      </c>
      <c r="BH72" s="63">
        <f t="shared" si="83"/>
        <v>0</v>
      </c>
      <c r="BI72" s="63">
        <f t="shared" si="83"/>
        <v>500000</v>
      </c>
      <c r="BJ72" s="63">
        <f t="shared" si="83"/>
        <v>0</v>
      </c>
      <c r="BK72" s="63">
        <f t="shared" si="83"/>
        <v>0</v>
      </c>
      <c r="BL72" s="63">
        <f t="shared" si="83"/>
        <v>0</v>
      </c>
      <c r="BM72" s="63">
        <f t="shared" si="83"/>
        <v>0</v>
      </c>
      <c r="BN72" s="63">
        <f t="shared" si="83"/>
        <v>0</v>
      </c>
      <c r="BO72" s="63">
        <f t="shared" si="83"/>
        <v>0</v>
      </c>
      <c r="BP72" s="63">
        <f t="shared" si="83"/>
        <v>0</v>
      </c>
      <c r="BQ72" s="65">
        <f t="shared" si="10"/>
        <v>500000</v>
      </c>
      <c r="BS72" s="68">
        <f t="shared" si="68"/>
        <v>0</v>
      </c>
      <c r="BV72" s="93">
        <f t="shared" si="84"/>
        <v>0</v>
      </c>
      <c r="BW72" s="93">
        <f t="shared" si="84"/>
        <v>0</v>
      </c>
      <c r="BX72" s="93">
        <f t="shared" si="84"/>
        <v>0</v>
      </c>
      <c r="BY72" s="93">
        <f t="shared" si="84"/>
        <v>0</v>
      </c>
      <c r="BZ72" s="93">
        <f t="shared" si="84"/>
        <v>0</v>
      </c>
      <c r="CA72" s="93">
        <f t="shared" si="84"/>
        <v>0</v>
      </c>
      <c r="CB72" s="93">
        <f t="shared" si="84"/>
        <v>0</v>
      </c>
      <c r="CC72" s="93">
        <f t="shared" si="84"/>
        <v>0</v>
      </c>
      <c r="CD72" s="93">
        <f t="shared" si="84"/>
        <v>0</v>
      </c>
      <c r="CE72" s="94">
        <f t="shared" si="13"/>
        <v>0</v>
      </c>
      <c r="CF72" s="95"/>
      <c r="CG72" s="96">
        <f t="shared" si="14"/>
        <v>0</v>
      </c>
      <c r="CJ72" s="63">
        <f t="shared" si="74"/>
        <v>0</v>
      </c>
      <c r="CK72" s="63">
        <f t="shared" si="74"/>
        <v>0</v>
      </c>
      <c r="CL72" s="63">
        <f t="shared" si="74"/>
        <v>0</v>
      </c>
      <c r="CM72" s="63">
        <f t="shared" si="74"/>
        <v>0</v>
      </c>
      <c r="CN72" s="63">
        <f t="shared" si="74"/>
        <v>0</v>
      </c>
      <c r="CO72" s="63">
        <f t="shared" si="74"/>
        <v>0</v>
      </c>
      <c r="CP72" s="63">
        <f t="shared" si="74"/>
        <v>0</v>
      </c>
      <c r="CQ72" s="63">
        <f t="shared" si="74"/>
        <v>0</v>
      </c>
      <c r="CR72" s="63">
        <f t="shared" si="74"/>
        <v>0</v>
      </c>
      <c r="CS72" s="65">
        <f t="shared" si="17"/>
        <v>0</v>
      </c>
      <c r="CU72" s="68">
        <f t="shared" si="18"/>
        <v>0</v>
      </c>
      <c r="CW72" s="63">
        <f t="shared" si="75"/>
        <v>0</v>
      </c>
      <c r="CX72" s="63">
        <f t="shared" si="75"/>
        <v>500000</v>
      </c>
      <c r="CY72" s="63">
        <f t="shared" si="75"/>
        <v>0</v>
      </c>
      <c r="CZ72" s="63">
        <f t="shared" si="75"/>
        <v>0</v>
      </c>
      <c r="DA72" s="63">
        <f t="shared" si="75"/>
        <v>0</v>
      </c>
      <c r="DB72" s="63">
        <f t="shared" si="75"/>
        <v>0</v>
      </c>
      <c r="DC72" s="63">
        <f t="shared" si="75"/>
        <v>0</v>
      </c>
      <c r="DD72" s="63">
        <f t="shared" si="75"/>
        <v>0</v>
      </c>
      <c r="DE72" s="63">
        <f t="shared" si="75"/>
        <v>0</v>
      </c>
      <c r="DF72" s="63">
        <f t="shared" si="34"/>
        <v>500000</v>
      </c>
      <c r="DH72" s="68">
        <f t="shared" si="21"/>
        <v>500000</v>
      </c>
      <c r="DJ72" s="63">
        <f t="shared" si="76"/>
        <v>0</v>
      </c>
      <c r="DK72" s="63">
        <f t="shared" si="76"/>
        <v>0</v>
      </c>
      <c r="DL72" s="63">
        <f t="shared" si="76"/>
        <v>0</v>
      </c>
      <c r="DM72" s="63">
        <f t="shared" si="76"/>
        <v>0</v>
      </c>
      <c r="DN72" s="63">
        <f t="shared" si="76"/>
        <v>0</v>
      </c>
      <c r="DO72" s="63">
        <f t="shared" si="76"/>
        <v>0</v>
      </c>
      <c r="DP72" s="63">
        <f t="shared" si="76"/>
        <v>0</v>
      </c>
      <c r="DQ72" s="63">
        <f t="shared" si="76"/>
        <v>0</v>
      </c>
      <c r="DR72" s="63">
        <f t="shared" si="76"/>
        <v>0</v>
      </c>
      <c r="DS72" s="65">
        <f t="shared" si="24"/>
        <v>0</v>
      </c>
      <c r="DU72" s="68">
        <f t="shared" si="25"/>
        <v>0</v>
      </c>
      <c r="DW72" s="63">
        <f t="shared" si="77"/>
        <v>0</v>
      </c>
      <c r="DX72" s="63">
        <f t="shared" si="77"/>
        <v>500000</v>
      </c>
      <c r="DY72" s="63">
        <f t="shared" si="77"/>
        <v>0</v>
      </c>
      <c r="DZ72" s="63">
        <f t="shared" si="77"/>
        <v>0</v>
      </c>
      <c r="EA72" s="63">
        <f t="shared" si="77"/>
        <v>0</v>
      </c>
      <c r="EB72" s="63">
        <f t="shared" si="77"/>
        <v>0</v>
      </c>
      <c r="EC72" s="63">
        <f t="shared" si="77"/>
        <v>0</v>
      </c>
      <c r="ED72" s="63">
        <f t="shared" si="77"/>
        <v>0</v>
      </c>
      <c r="EE72" s="63">
        <f t="shared" si="77"/>
        <v>0</v>
      </c>
      <c r="EF72" s="63">
        <f t="shared" si="35"/>
        <v>500000</v>
      </c>
      <c r="EH72" s="68">
        <f t="shared" si="28"/>
        <v>500000</v>
      </c>
      <c r="EK72" s="93">
        <f t="shared" si="78"/>
        <v>0</v>
      </c>
      <c r="EL72" s="93">
        <f t="shared" si="78"/>
        <v>0</v>
      </c>
      <c r="EM72" s="93">
        <f t="shared" si="78"/>
        <v>0</v>
      </c>
      <c r="EN72" s="93">
        <f t="shared" si="78"/>
        <v>0</v>
      </c>
      <c r="EO72" s="93">
        <f t="shared" si="78"/>
        <v>0</v>
      </c>
      <c r="EP72" s="93">
        <f t="shared" si="78"/>
        <v>0</v>
      </c>
      <c r="EQ72" s="93">
        <f t="shared" si="78"/>
        <v>0</v>
      </c>
      <c r="ER72" s="93">
        <f t="shared" si="78"/>
        <v>0</v>
      </c>
      <c r="ES72" s="93">
        <f t="shared" si="78"/>
        <v>0</v>
      </c>
      <c r="ET72" s="94">
        <f t="shared" si="31"/>
        <v>0</v>
      </c>
      <c r="EU72" s="95"/>
      <c r="EV72" s="96">
        <f t="shared" si="32"/>
        <v>0</v>
      </c>
    </row>
    <row r="73" spans="1:152" s="19" customFormat="1" ht="30" x14ac:dyDescent="0.25">
      <c r="A73" s="18" t="s">
        <v>239</v>
      </c>
      <c r="B73" s="21" t="s">
        <v>75</v>
      </c>
      <c r="C73" s="21" t="s">
        <v>299</v>
      </c>
      <c r="D73" s="22" t="s">
        <v>160</v>
      </c>
      <c r="E73" s="22"/>
      <c r="F73" s="10"/>
      <c r="G73" s="10">
        <v>0</v>
      </c>
      <c r="H73" s="10"/>
      <c r="I73" s="10">
        <f t="shared" si="33"/>
        <v>0</v>
      </c>
      <c r="J73" s="25"/>
      <c r="L73" s="44">
        <v>42236</v>
      </c>
      <c r="M73" s="45" t="s">
        <v>125</v>
      </c>
      <c r="N73" s="45" t="s">
        <v>40</v>
      </c>
      <c r="O73" s="45" t="s">
        <v>42</v>
      </c>
      <c r="P73" s="45"/>
      <c r="R73" s="69" t="s">
        <v>282</v>
      </c>
      <c r="S73" s="51"/>
      <c r="U73" s="63">
        <f t="shared" si="80"/>
        <v>0</v>
      </c>
      <c r="V73" s="63">
        <f t="shared" si="80"/>
        <v>0</v>
      </c>
      <c r="W73" s="63">
        <f t="shared" si="80"/>
        <v>0</v>
      </c>
      <c r="X73" s="63">
        <f t="shared" si="80"/>
        <v>0</v>
      </c>
      <c r="Y73" s="63">
        <f t="shared" si="80"/>
        <v>0</v>
      </c>
      <c r="Z73" s="63">
        <f t="shared" si="80"/>
        <v>0</v>
      </c>
      <c r="AA73" s="63">
        <f t="shared" si="80"/>
        <v>0</v>
      </c>
      <c r="AB73" s="63">
        <f t="shared" si="80"/>
        <v>0</v>
      </c>
      <c r="AC73" s="63">
        <f t="shared" si="80"/>
        <v>0</v>
      </c>
      <c r="AD73" s="65">
        <f t="shared" si="2"/>
        <v>0</v>
      </c>
      <c r="AF73" s="68">
        <f t="shared" si="0"/>
        <v>0</v>
      </c>
      <c r="AH73" s="63">
        <f t="shared" si="81"/>
        <v>0</v>
      </c>
      <c r="AI73" s="63">
        <f t="shared" si="81"/>
        <v>0</v>
      </c>
      <c r="AJ73" s="63">
        <f t="shared" si="81"/>
        <v>0</v>
      </c>
      <c r="AK73" s="63">
        <f t="shared" si="81"/>
        <v>0</v>
      </c>
      <c r="AL73" s="63">
        <f t="shared" si="81"/>
        <v>0</v>
      </c>
      <c r="AM73" s="63">
        <f t="shared" si="81"/>
        <v>0</v>
      </c>
      <c r="AN73" s="63">
        <f t="shared" si="81"/>
        <v>0</v>
      </c>
      <c r="AO73" s="63">
        <f t="shared" si="81"/>
        <v>0</v>
      </c>
      <c r="AP73" s="63">
        <f t="shared" si="81"/>
        <v>0</v>
      </c>
      <c r="AQ73" s="65">
        <f t="shared" si="4"/>
        <v>0</v>
      </c>
      <c r="AS73" s="68">
        <f t="shared" si="66"/>
        <v>0</v>
      </c>
      <c r="AU73" s="63">
        <f t="shared" si="82"/>
        <v>0</v>
      </c>
      <c r="AV73" s="63">
        <f t="shared" si="82"/>
        <v>0</v>
      </c>
      <c r="AW73" s="63">
        <f t="shared" si="82"/>
        <v>0</v>
      </c>
      <c r="AX73" s="63">
        <f t="shared" si="82"/>
        <v>0</v>
      </c>
      <c r="AY73" s="63">
        <f t="shared" si="82"/>
        <v>0</v>
      </c>
      <c r="AZ73" s="63">
        <f t="shared" si="82"/>
        <v>0</v>
      </c>
      <c r="BA73" s="63">
        <f t="shared" si="82"/>
        <v>0</v>
      </c>
      <c r="BB73" s="63">
        <f t="shared" si="82"/>
        <v>0</v>
      </c>
      <c r="BC73" s="63">
        <f t="shared" si="82"/>
        <v>0</v>
      </c>
      <c r="BD73" s="65">
        <f t="shared" si="7"/>
        <v>0</v>
      </c>
      <c r="BF73" s="68">
        <f t="shared" si="67"/>
        <v>0</v>
      </c>
      <c r="BH73" s="63">
        <f t="shared" si="83"/>
        <v>0</v>
      </c>
      <c r="BI73" s="63">
        <f t="shared" si="83"/>
        <v>0</v>
      </c>
      <c r="BJ73" s="63">
        <f t="shared" si="83"/>
        <v>0</v>
      </c>
      <c r="BK73" s="63">
        <f t="shared" si="83"/>
        <v>0</v>
      </c>
      <c r="BL73" s="63">
        <f t="shared" si="83"/>
        <v>0</v>
      </c>
      <c r="BM73" s="63">
        <f t="shared" si="83"/>
        <v>0</v>
      </c>
      <c r="BN73" s="63">
        <f t="shared" si="83"/>
        <v>0</v>
      </c>
      <c r="BO73" s="63">
        <f t="shared" si="83"/>
        <v>0</v>
      </c>
      <c r="BP73" s="63">
        <f t="shared" si="83"/>
        <v>0</v>
      </c>
      <c r="BQ73" s="65">
        <f t="shared" si="10"/>
        <v>0</v>
      </c>
      <c r="BS73" s="68">
        <f t="shared" si="68"/>
        <v>0</v>
      </c>
      <c r="BV73" s="93">
        <f t="shared" si="84"/>
        <v>0</v>
      </c>
      <c r="BW73" s="93">
        <f t="shared" si="84"/>
        <v>0</v>
      </c>
      <c r="BX73" s="93">
        <f t="shared" si="84"/>
        <v>0</v>
      </c>
      <c r="BY73" s="93">
        <f t="shared" si="84"/>
        <v>0</v>
      </c>
      <c r="BZ73" s="93">
        <f t="shared" si="84"/>
        <v>0</v>
      </c>
      <c r="CA73" s="93">
        <f t="shared" si="84"/>
        <v>0</v>
      </c>
      <c r="CB73" s="93">
        <f t="shared" si="84"/>
        <v>0</v>
      </c>
      <c r="CC73" s="93">
        <f t="shared" si="84"/>
        <v>0</v>
      </c>
      <c r="CD73" s="93">
        <f t="shared" si="84"/>
        <v>0</v>
      </c>
      <c r="CE73" s="94">
        <f t="shared" si="13"/>
        <v>0</v>
      </c>
      <c r="CF73" s="95"/>
      <c r="CG73" s="96">
        <f t="shared" ref="CG73:CG136" si="85">+CE73-S73</f>
        <v>0</v>
      </c>
      <c r="CJ73" s="63">
        <f t="shared" si="74"/>
        <v>0</v>
      </c>
      <c r="CK73" s="63">
        <f t="shared" si="74"/>
        <v>0</v>
      </c>
      <c r="CL73" s="63">
        <f t="shared" si="74"/>
        <v>0</v>
      </c>
      <c r="CM73" s="63">
        <f t="shared" si="74"/>
        <v>0</v>
      </c>
      <c r="CN73" s="63">
        <f t="shared" si="74"/>
        <v>0</v>
      </c>
      <c r="CO73" s="63">
        <f t="shared" si="74"/>
        <v>0</v>
      </c>
      <c r="CP73" s="63">
        <f t="shared" si="74"/>
        <v>0</v>
      </c>
      <c r="CQ73" s="63">
        <f t="shared" si="74"/>
        <v>0</v>
      </c>
      <c r="CR73" s="63">
        <f t="shared" si="74"/>
        <v>0</v>
      </c>
      <c r="CS73" s="65">
        <f t="shared" si="17"/>
        <v>0</v>
      </c>
      <c r="CU73" s="68">
        <f t="shared" si="18"/>
        <v>0</v>
      </c>
      <c r="CW73" s="63">
        <f t="shared" si="75"/>
        <v>0</v>
      </c>
      <c r="CX73" s="63">
        <f t="shared" si="75"/>
        <v>0</v>
      </c>
      <c r="CY73" s="63">
        <f t="shared" si="75"/>
        <v>0</v>
      </c>
      <c r="CZ73" s="63">
        <f t="shared" si="75"/>
        <v>0</v>
      </c>
      <c r="DA73" s="63">
        <f t="shared" si="75"/>
        <v>0</v>
      </c>
      <c r="DB73" s="63">
        <f t="shared" si="75"/>
        <v>0</v>
      </c>
      <c r="DC73" s="63">
        <f t="shared" si="75"/>
        <v>0</v>
      </c>
      <c r="DD73" s="63">
        <f t="shared" si="75"/>
        <v>0</v>
      </c>
      <c r="DE73" s="63">
        <f t="shared" si="75"/>
        <v>0</v>
      </c>
      <c r="DF73" s="63">
        <f t="shared" si="34"/>
        <v>0</v>
      </c>
      <c r="DH73" s="68">
        <f t="shared" ref="DH73:DH136" si="86">+DF73-BU73</f>
        <v>0</v>
      </c>
      <c r="DJ73" s="63">
        <f t="shared" si="76"/>
        <v>0</v>
      </c>
      <c r="DK73" s="63">
        <f t="shared" si="76"/>
        <v>0</v>
      </c>
      <c r="DL73" s="63">
        <f t="shared" si="76"/>
        <v>0</v>
      </c>
      <c r="DM73" s="63">
        <f t="shared" si="76"/>
        <v>0</v>
      </c>
      <c r="DN73" s="63">
        <f t="shared" si="76"/>
        <v>0</v>
      </c>
      <c r="DO73" s="63">
        <f t="shared" si="76"/>
        <v>0</v>
      </c>
      <c r="DP73" s="63">
        <f t="shared" si="76"/>
        <v>0</v>
      </c>
      <c r="DQ73" s="63">
        <f t="shared" si="76"/>
        <v>0</v>
      </c>
      <c r="DR73" s="63">
        <f t="shared" si="76"/>
        <v>0</v>
      </c>
      <c r="DS73" s="65">
        <f t="shared" si="24"/>
        <v>0</v>
      </c>
      <c r="DU73" s="68">
        <f t="shared" ref="DU73:DU136" si="87">+DS73-BW73</f>
        <v>0</v>
      </c>
      <c r="DW73" s="63">
        <f t="shared" si="77"/>
        <v>0</v>
      </c>
      <c r="DX73" s="63">
        <f t="shared" si="77"/>
        <v>0</v>
      </c>
      <c r="DY73" s="63">
        <f t="shared" si="77"/>
        <v>0</v>
      </c>
      <c r="DZ73" s="63">
        <f t="shared" si="77"/>
        <v>0</v>
      </c>
      <c r="EA73" s="63">
        <f t="shared" si="77"/>
        <v>0</v>
      </c>
      <c r="EB73" s="63">
        <f t="shared" si="77"/>
        <v>0</v>
      </c>
      <c r="EC73" s="63">
        <f t="shared" si="77"/>
        <v>0</v>
      </c>
      <c r="ED73" s="63">
        <f t="shared" si="77"/>
        <v>0</v>
      </c>
      <c r="EE73" s="63">
        <f t="shared" si="77"/>
        <v>0</v>
      </c>
      <c r="EF73" s="63">
        <f t="shared" si="35"/>
        <v>0</v>
      </c>
      <c r="EH73" s="68">
        <f t="shared" ref="EH73:EH136" si="88">+EF73-BT73</f>
        <v>0</v>
      </c>
      <c r="EK73" s="93">
        <f t="shared" si="78"/>
        <v>0</v>
      </c>
      <c r="EL73" s="93">
        <f t="shared" si="78"/>
        <v>0</v>
      </c>
      <c r="EM73" s="93">
        <f t="shared" si="78"/>
        <v>0</v>
      </c>
      <c r="EN73" s="93">
        <f t="shared" si="78"/>
        <v>0</v>
      </c>
      <c r="EO73" s="93">
        <f t="shared" si="78"/>
        <v>0</v>
      </c>
      <c r="EP73" s="93">
        <f t="shared" si="78"/>
        <v>0</v>
      </c>
      <c r="EQ73" s="93">
        <f t="shared" si="78"/>
        <v>0</v>
      </c>
      <c r="ER73" s="93">
        <f t="shared" si="78"/>
        <v>0</v>
      </c>
      <c r="ES73" s="93">
        <f t="shared" si="78"/>
        <v>0</v>
      </c>
      <c r="ET73" s="94">
        <f t="shared" si="31"/>
        <v>0</v>
      </c>
      <c r="EU73" s="95"/>
      <c r="EV73" s="96">
        <f t="shared" ref="EV73:EV136" si="89">+ET73-CH73</f>
        <v>0</v>
      </c>
    </row>
    <row r="74" spans="1:152" s="19" customFormat="1" ht="15" x14ac:dyDescent="0.25">
      <c r="A74" s="18" t="s">
        <v>240</v>
      </c>
      <c r="B74" s="21" t="s">
        <v>75</v>
      </c>
      <c r="C74" s="21" t="s">
        <v>297</v>
      </c>
      <c r="D74" s="22" t="s">
        <v>317</v>
      </c>
      <c r="E74" s="22"/>
      <c r="F74" s="10"/>
      <c r="G74" s="10">
        <v>1310105</v>
      </c>
      <c r="H74" s="10"/>
      <c r="I74" s="10">
        <f t="shared" si="33"/>
        <v>1310105</v>
      </c>
      <c r="J74" s="25">
        <v>5</v>
      </c>
      <c r="L74" s="44">
        <v>42236</v>
      </c>
      <c r="M74" s="45" t="s">
        <v>134</v>
      </c>
      <c r="N74" s="45" t="s">
        <v>71</v>
      </c>
      <c r="O74" s="45" t="s">
        <v>125</v>
      </c>
      <c r="P74" s="45"/>
      <c r="R74" s="69" t="s">
        <v>282</v>
      </c>
      <c r="S74" s="51"/>
      <c r="U74" s="63">
        <f t="shared" si="80"/>
        <v>0</v>
      </c>
      <c r="V74" s="63">
        <f t="shared" si="80"/>
        <v>0</v>
      </c>
      <c r="W74" s="63">
        <f t="shared" si="80"/>
        <v>0</v>
      </c>
      <c r="X74" s="63">
        <f t="shared" si="80"/>
        <v>0</v>
      </c>
      <c r="Y74" s="63">
        <f t="shared" si="80"/>
        <v>0</v>
      </c>
      <c r="Z74" s="63">
        <f t="shared" si="80"/>
        <v>0</v>
      </c>
      <c r="AA74" s="63">
        <f t="shared" si="80"/>
        <v>0</v>
      </c>
      <c r="AB74" s="63">
        <f t="shared" si="80"/>
        <v>0</v>
      </c>
      <c r="AC74" s="63">
        <f t="shared" si="80"/>
        <v>0</v>
      </c>
      <c r="AD74" s="65">
        <f t="shared" si="2"/>
        <v>0</v>
      </c>
      <c r="AF74" s="68">
        <f t="shared" si="0"/>
        <v>-1310105</v>
      </c>
      <c r="AH74" s="63">
        <f t="shared" si="81"/>
        <v>0</v>
      </c>
      <c r="AI74" s="63">
        <f t="shared" si="81"/>
        <v>0</v>
      </c>
      <c r="AJ74" s="63">
        <f t="shared" si="81"/>
        <v>0</v>
      </c>
      <c r="AK74" s="63">
        <f t="shared" si="81"/>
        <v>0</v>
      </c>
      <c r="AL74" s="63">
        <f t="shared" si="81"/>
        <v>0</v>
      </c>
      <c r="AM74" s="63">
        <f t="shared" si="81"/>
        <v>0</v>
      </c>
      <c r="AN74" s="63">
        <f t="shared" si="81"/>
        <v>0</v>
      </c>
      <c r="AO74" s="63">
        <f t="shared" si="81"/>
        <v>0</v>
      </c>
      <c r="AP74" s="63">
        <f t="shared" si="81"/>
        <v>0</v>
      </c>
      <c r="AQ74" s="65">
        <f t="shared" si="4"/>
        <v>0</v>
      </c>
      <c r="AS74" s="68">
        <f t="shared" si="66"/>
        <v>0</v>
      </c>
      <c r="AU74" s="63">
        <f t="shared" si="82"/>
        <v>0</v>
      </c>
      <c r="AV74" s="63">
        <f t="shared" si="82"/>
        <v>0</v>
      </c>
      <c r="AW74" s="63">
        <f t="shared" si="82"/>
        <v>0</v>
      </c>
      <c r="AX74" s="63">
        <f t="shared" si="82"/>
        <v>0</v>
      </c>
      <c r="AY74" s="63">
        <f t="shared" si="82"/>
        <v>0</v>
      </c>
      <c r="AZ74" s="63">
        <f t="shared" si="82"/>
        <v>0</v>
      </c>
      <c r="BA74" s="63">
        <f t="shared" si="82"/>
        <v>0</v>
      </c>
      <c r="BB74" s="63">
        <f t="shared" si="82"/>
        <v>0</v>
      </c>
      <c r="BC74" s="63">
        <f t="shared" si="82"/>
        <v>0</v>
      </c>
      <c r="BD74" s="65">
        <f t="shared" si="7"/>
        <v>0</v>
      </c>
      <c r="BF74" s="68">
        <f t="shared" si="67"/>
        <v>0</v>
      </c>
      <c r="BH74" s="63">
        <f t="shared" si="83"/>
        <v>0</v>
      </c>
      <c r="BI74" s="63">
        <f t="shared" si="83"/>
        <v>0</v>
      </c>
      <c r="BJ74" s="63">
        <f t="shared" si="83"/>
        <v>0</v>
      </c>
      <c r="BK74" s="63">
        <f t="shared" si="83"/>
        <v>0</v>
      </c>
      <c r="BL74" s="63">
        <f t="shared" si="83"/>
        <v>0</v>
      </c>
      <c r="BM74" s="63">
        <f t="shared" si="83"/>
        <v>0</v>
      </c>
      <c r="BN74" s="63">
        <f t="shared" si="83"/>
        <v>0</v>
      </c>
      <c r="BO74" s="63">
        <f t="shared" si="83"/>
        <v>0</v>
      </c>
      <c r="BP74" s="63">
        <f t="shared" si="83"/>
        <v>0</v>
      </c>
      <c r="BQ74" s="65">
        <f t="shared" si="10"/>
        <v>0</v>
      </c>
      <c r="BS74" s="68">
        <f t="shared" si="68"/>
        <v>0</v>
      </c>
      <c r="BV74" s="93">
        <f t="shared" si="84"/>
        <v>0</v>
      </c>
      <c r="BW74" s="93">
        <f t="shared" si="84"/>
        <v>0</v>
      </c>
      <c r="BX74" s="93">
        <f t="shared" si="84"/>
        <v>0</v>
      </c>
      <c r="BY74" s="93">
        <f t="shared" si="84"/>
        <v>0</v>
      </c>
      <c r="BZ74" s="93">
        <f t="shared" si="84"/>
        <v>0</v>
      </c>
      <c r="CA74" s="93">
        <f t="shared" si="84"/>
        <v>0</v>
      </c>
      <c r="CB74" s="93">
        <f t="shared" si="84"/>
        <v>0</v>
      </c>
      <c r="CC74" s="93">
        <f t="shared" si="84"/>
        <v>0</v>
      </c>
      <c r="CD74" s="93">
        <f t="shared" si="84"/>
        <v>0</v>
      </c>
      <c r="CE74" s="94">
        <f t="shared" si="13"/>
        <v>0</v>
      </c>
      <c r="CF74" s="95"/>
      <c r="CG74" s="96">
        <f t="shared" si="85"/>
        <v>0</v>
      </c>
      <c r="CJ74" s="63">
        <f t="shared" ref="CJ74:CR88" si="90">IF($C74=CJ$3,$G74,0)</f>
        <v>0</v>
      </c>
      <c r="CK74" s="63">
        <f t="shared" si="90"/>
        <v>0</v>
      </c>
      <c r="CL74" s="63">
        <f t="shared" si="90"/>
        <v>0</v>
      </c>
      <c r="CM74" s="63">
        <f t="shared" si="90"/>
        <v>0</v>
      </c>
      <c r="CN74" s="63">
        <f t="shared" si="90"/>
        <v>0</v>
      </c>
      <c r="CO74" s="63">
        <f t="shared" si="90"/>
        <v>0</v>
      </c>
      <c r="CP74" s="63">
        <f t="shared" si="90"/>
        <v>0</v>
      </c>
      <c r="CQ74" s="63">
        <f t="shared" si="90"/>
        <v>0</v>
      </c>
      <c r="CR74" s="63">
        <f t="shared" si="90"/>
        <v>1310105</v>
      </c>
      <c r="CS74" s="65">
        <f t="shared" si="17"/>
        <v>1310105</v>
      </c>
      <c r="CU74" s="68">
        <f t="shared" si="18"/>
        <v>1310105</v>
      </c>
      <c r="CW74" s="63">
        <f t="shared" ref="CW74:DE88" si="91">IF($C74=CW$3,$F74,0)</f>
        <v>0</v>
      </c>
      <c r="CX74" s="63">
        <f t="shared" si="91"/>
        <v>0</v>
      </c>
      <c r="CY74" s="63">
        <f t="shared" si="91"/>
        <v>0</v>
      </c>
      <c r="CZ74" s="63">
        <f t="shared" si="91"/>
        <v>0</v>
      </c>
      <c r="DA74" s="63">
        <f t="shared" si="91"/>
        <v>0</v>
      </c>
      <c r="DB74" s="63">
        <f t="shared" si="91"/>
        <v>0</v>
      </c>
      <c r="DC74" s="63">
        <f t="shared" si="91"/>
        <v>0</v>
      </c>
      <c r="DD74" s="63">
        <f t="shared" si="91"/>
        <v>0</v>
      </c>
      <c r="DE74" s="63">
        <f t="shared" si="91"/>
        <v>0</v>
      </c>
      <c r="DF74" s="63">
        <f t="shared" ref="DF74:DF107" si="92">SUM(CW74:DE74)</f>
        <v>0</v>
      </c>
      <c r="DH74" s="68">
        <f t="shared" si="86"/>
        <v>0</v>
      </c>
      <c r="DJ74" s="63">
        <f t="shared" ref="DJ74:DR88" si="93">IF($C74=DJ$3,$H74,0)</f>
        <v>0</v>
      </c>
      <c r="DK74" s="63">
        <f t="shared" si="93"/>
        <v>0</v>
      </c>
      <c r="DL74" s="63">
        <f t="shared" si="93"/>
        <v>0</v>
      </c>
      <c r="DM74" s="63">
        <f t="shared" si="93"/>
        <v>0</v>
      </c>
      <c r="DN74" s="63">
        <f t="shared" si="93"/>
        <v>0</v>
      </c>
      <c r="DO74" s="63">
        <f t="shared" si="93"/>
        <v>0</v>
      </c>
      <c r="DP74" s="63">
        <f t="shared" si="93"/>
        <v>0</v>
      </c>
      <c r="DQ74" s="63">
        <f t="shared" si="93"/>
        <v>0</v>
      </c>
      <c r="DR74" s="63">
        <f t="shared" si="93"/>
        <v>0</v>
      </c>
      <c r="DS74" s="65">
        <f t="shared" si="24"/>
        <v>0</v>
      </c>
      <c r="DU74" s="68">
        <f t="shared" si="87"/>
        <v>0</v>
      </c>
      <c r="DW74" s="63">
        <f t="shared" ref="DW74:EE88" si="94">IF($C74=DW$3,$E74,0)</f>
        <v>0</v>
      </c>
      <c r="DX74" s="63">
        <f t="shared" si="94"/>
        <v>0</v>
      </c>
      <c r="DY74" s="63">
        <f t="shared" si="94"/>
        <v>0</v>
      </c>
      <c r="DZ74" s="63">
        <f t="shared" si="94"/>
        <v>0</v>
      </c>
      <c r="EA74" s="63">
        <f t="shared" si="94"/>
        <v>0</v>
      </c>
      <c r="EB74" s="63">
        <f t="shared" si="94"/>
        <v>0</v>
      </c>
      <c r="EC74" s="63">
        <f t="shared" si="94"/>
        <v>0</v>
      </c>
      <c r="ED74" s="63">
        <f t="shared" si="94"/>
        <v>0</v>
      </c>
      <c r="EE74" s="63">
        <f t="shared" si="94"/>
        <v>0</v>
      </c>
      <c r="EF74" s="63">
        <f t="shared" ref="EF74:EF107" si="95">SUM(DW74:EE74)</f>
        <v>0</v>
      </c>
      <c r="EH74" s="68">
        <f t="shared" si="88"/>
        <v>0</v>
      </c>
      <c r="EK74" s="93">
        <f t="shared" ref="EK74:ES88" si="96">IF($C74=EK$3,$J74,0)</f>
        <v>0</v>
      </c>
      <c r="EL74" s="93">
        <f t="shared" si="96"/>
        <v>0</v>
      </c>
      <c r="EM74" s="93">
        <f t="shared" si="96"/>
        <v>0</v>
      </c>
      <c r="EN74" s="93">
        <f t="shared" si="96"/>
        <v>0</v>
      </c>
      <c r="EO74" s="93">
        <f t="shared" si="96"/>
        <v>0</v>
      </c>
      <c r="EP74" s="93">
        <f t="shared" si="96"/>
        <v>0</v>
      </c>
      <c r="EQ74" s="93">
        <f t="shared" si="96"/>
        <v>0</v>
      </c>
      <c r="ER74" s="93">
        <f t="shared" si="96"/>
        <v>0</v>
      </c>
      <c r="ES74" s="93">
        <f t="shared" si="96"/>
        <v>5</v>
      </c>
      <c r="ET74" s="94">
        <f t="shared" si="31"/>
        <v>5</v>
      </c>
      <c r="EU74" s="95"/>
      <c r="EV74" s="96">
        <f t="shared" si="89"/>
        <v>5</v>
      </c>
    </row>
    <row r="75" spans="1:152" s="19" customFormat="1" ht="15" x14ac:dyDescent="0.25">
      <c r="A75" s="18" t="s">
        <v>241</v>
      </c>
      <c r="B75" s="21" t="s">
        <v>51</v>
      </c>
      <c r="C75" s="21" t="s">
        <v>299</v>
      </c>
      <c r="D75" s="22" t="s">
        <v>185</v>
      </c>
      <c r="E75" s="22"/>
      <c r="F75" s="10">
        <v>57500</v>
      </c>
      <c r="G75" s="10">
        <v>2500</v>
      </c>
      <c r="H75" s="10"/>
      <c r="I75" s="10">
        <f t="shared" si="33"/>
        <v>60000</v>
      </c>
      <c r="J75" s="25"/>
      <c r="L75" s="44">
        <v>42235</v>
      </c>
      <c r="M75" s="45" t="s">
        <v>125</v>
      </c>
      <c r="N75" s="45" t="s">
        <v>42</v>
      </c>
      <c r="O75" s="45" t="s">
        <v>42</v>
      </c>
      <c r="P75" s="45"/>
      <c r="R75" s="69" t="s">
        <v>281</v>
      </c>
      <c r="S75" s="51"/>
      <c r="U75" s="63">
        <f t="shared" si="80"/>
        <v>0</v>
      </c>
      <c r="V75" s="63">
        <f t="shared" si="80"/>
        <v>2500</v>
      </c>
      <c r="W75" s="63">
        <f t="shared" si="80"/>
        <v>0</v>
      </c>
      <c r="X75" s="63">
        <f t="shared" si="80"/>
        <v>0</v>
      </c>
      <c r="Y75" s="63">
        <f t="shared" si="80"/>
        <v>0</v>
      </c>
      <c r="Z75" s="63">
        <f t="shared" si="80"/>
        <v>0</v>
      </c>
      <c r="AA75" s="63">
        <f t="shared" si="80"/>
        <v>0</v>
      </c>
      <c r="AB75" s="63">
        <f t="shared" si="80"/>
        <v>0</v>
      </c>
      <c r="AC75" s="63">
        <f t="shared" si="80"/>
        <v>0</v>
      </c>
      <c r="AD75" s="65">
        <f t="shared" si="2"/>
        <v>2500</v>
      </c>
      <c r="AF75" s="68">
        <f t="shared" si="0"/>
        <v>0</v>
      </c>
      <c r="AH75" s="63">
        <f t="shared" si="81"/>
        <v>0</v>
      </c>
      <c r="AI75" s="63">
        <f t="shared" si="81"/>
        <v>57500</v>
      </c>
      <c r="AJ75" s="63">
        <f t="shared" si="81"/>
        <v>0</v>
      </c>
      <c r="AK75" s="63">
        <f t="shared" si="81"/>
        <v>0</v>
      </c>
      <c r="AL75" s="63">
        <f t="shared" si="81"/>
        <v>0</v>
      </c>
      <c r="AM75" s="63">
        <f t="shared" si="81"/>
        <v>0</v>
      </c>
      <c r="AN75" s="63">
        <f t="shared" si="81"/>
        <v>0</v>
      </c>
      <c r="AO75" s="63">
        <f t="shared" si="81"/>
        <v>0</v>
      </c>
      <c r="AP75" s="63">
        <f t="shared" si="81"/>
        <v>0</v>
      </c>
      <c r="AQ75" s="65">
        <f t="shared" si="4"/>
        <v>57500</v>
      </c>
      <c r="AS75" s="68">
        <f t="shared" si="66"/>
        <v>0</v>
      </c>
      <c r="AU75" s="63">
        <f t="shared" si="82"/>
        <v>0</v>
      </c>
      <c r="AV75" s="63">
        <f t="shared" si="82"/>
        <v>0</v>
      </c>
      <c r="AW75" s="63">
        <f t="shared" si="82"/>
        <v>0</v>
      </c>
      <c r="AX75" s="63">
        <f t="shared" si="82"/>
        <v>0</v>
      </c>
      <c r="AY75" s="63">
        <f t="shared" si="82"/>
        <v>0</v>
      </c>
      <c r="AZ75" s="63">
        <f t="shared" si="82"/>
        <v>0</v>
      </c>
      <c r="BA75" s="63">
        <f t="shared" si="82"/>
        <v>0</v>
      </c>
      <c r="BB75" s="63">
        <f t="shared" si="82"/>
        <v>0</v>
      </c>
      <c r="BC75" s="63">
        <f t="shared" si="82"/>
        <v>0</v>
      </c>
      <c r="BD75" s="65">
        <f t="shared" si="7"/>
        <v>0</v>
      </c>
      <c r="BF75" s="68">
        <f t="shared" si="67"/>
        <v>0</v>
      </c>
      <c r="BH75" s="63">
        <f t="shared" si="83"/>
        <v>0</v>
      </c>
      <c r="BI75" s="63">
        <f t="shared" si="83"/>
        <v>0</v>
      </c>
      <c r="BJ75" s="63">
        <f t="shared" si="83"/>
        <v>0</v>
      </c>
      <c r="BK75" s="63">
        <f t="shared" si="83"/>
        <v>0</v>
      </c>
      <c r="BL75" s="63">
        <f t="shared" si="83"/>
        <v>0</v>
      </c>
      <c r="BM75" s="63">
        <f t="shared" si="83"/>
        <v>0</v>
      </c>
      <c r="BN75" s="63">
        <f t="shared" si="83"/>
        <v>0</v>
      </c>
      <c r="BO75" s="63">
        <f t="shared" si="83"/>
        <v>0</v>
      </c>
      <c r="BP75" s="63">
        <f t="shared" si="83"/>
        <v>0</v>
      </c>
      <c r="BQ75" s="65">
        <f t="shared" si="10"/>
        <v>0</v>
      </c>
      <c r="BS75" s="68">
        <f t="shared" si="68"/>
        <v>0</v>
      </c>
      <c r="BV75" s="93">
        <f t="shared" si="84"/>
        <v>0</v>
      </c>
      <c r="BW75" s="93">
        <f t="shared" si="84"/>
        <v>0</v>
      </c>
      <c r="BX75" s="93">
        <f t="shared" si="84"/>
        <v>0</v>
      </c>
      <c r="BY75" s="93">
        <f t="shared" si="84"/>
        <v>0</v>
      </c>
      <c r="BZ75" s="93">
        <f t="shared" si="84"/>
        <v>0</v>
      </c>
      <c r="CA75" s="93">
        <f t="shared" si="84"/>
        <v>0</v>
      </c>
      <c r="CB75" s="93">
        <f t="shared" si="84"/>
        <v>0</v>
      </c>
      <c r="CC75" s="93">
        <f t="shared" si="84"/>
        <v>0</v>
      </c>
      <c r="CD75" s="93">
        <f t="shared" si="84"/>
        <v>0</v>
      </c>
      <c r="CE75" s="94">
        <f t="shared" si="13"/>
        <v>0</v>
      </c>
      <c r="CF75" s="95"/>
      <c r="CG75" s="96">
        <f t="shared" si="85"/>
        <v>0</v>
      </c>
      <c r="CJ75" s="63">
        <f t="shared" si="90"/>
        <v>0</v>
      </c>
      <c r="CK75" s="63">
        <f t="shared" si="90"/>
        <v>2500</v>
      </c>
      <c r="CL75" s="63">
        <f t="shared" si="90"/>
        <v>0</v>
      </c>
      <c r="CM75" s="63">
        <f t="shared" si="90"/>
        <v>0</v>
      </c>
      <c r="CN75" s="63">
        <f t="shared" si="90"/>
        <v>0</v>
      </c>
      <c r="CO75" s="63">
        <f t="shared" si="90"/>
        <v>0</v>
      </c>
      <c r="CP75" s="63">
        <f t="shared" si="90"/>
        <v>0</v>
      </c>
      <c r="CQ75" s="63">
        <f t="shared" si="90"/>
        <v>0</v>
      </c>
      <c r="CR75" s="63">
        <f t="shared" si="90"/>
        <v>0</v>
      </c>
      <c r="CS75" s="65">
        <f t="shared" si="17"/>
        <v>2500</v>
      </c>
      <c r="CU75" s="68">
        <f t="shared" si="18"/>
        <v>2500</v>
      </c>
      <c r="CW75" s="63">
        <f t="shared" si="91"/>
        <v>0</v>
      </c>
      <c r="CX75" s="63">
        <f t="shared" si="91"/>
        <v>57500</v>
      </c>
      <c r="CY75" s="63">
        <f t="shared" si="91"/>
        <v>0</v>
      </c>
      <c r="CZ75" s="63">
        <f t="shared" si="91"/>
        <v>0</v>
      </c>
      <c r="DA75" s="63">
        <f t="shared" si="91"/>
        <v>0</v>
      </c>
      <c r="DB75" s="63">
        <f t="shared" si="91"/>
        <v>0</v>
      </c>
      <c r="DC75" s="63">
        <f t="shared" si="91"/>
        <v>0</v>
      </c>
      <c r="DD75" s="63">
        <f t="shared" si="91"/>
        <v>0</v>
      </c>
      <c r="DE75" s="63">
        <f t="shared" si="91"/>
        <v>0</v>
      </c>
      <c r="DF75" s="63">
        <f t="shared" si="92"/>
        <v>57500</v>
      </c>
      <c r="DH75" s="68">
        <f t="shared" si="86"/>
        <v>57500</v>
      </c>
      <c r="DJ75" s="63">
        <f t="shared" si="93"/>
        <v>0</v>
      </c>
      <c r="DK75" s="63">
        <f t="shared" si="93"/>
        <v>0</v>
      </c>
      <c r="DL75" s="63">
        <f t="shared" si="93"/>
        <v>0</v>
      </c>
      <c r="DM75" s="63">
        <f t="shared" si="93"/>
        <v>0</v>
      </c>
      <c r="DN75" s="63">
        <f t="shared" si="93"/>
        <v>0</v>
      </c>
      <c r="DO75" s="63">
        <f t="shared" si="93"/>
        <v>0</v>
      </c>
      <c r="DP75" s="63">
        <f t="shared" si="93"/>
        <v>0</v>
      </c>
      <c r="DQ75" s="63">
        <f t="shared" si="93"/>
        <v>0</v>
      </c>
      <c r="DR75" s="63">
        <f t="shared" si="93"/>
        <v>0</v>
      </c>
      <c r="DS75" s="65">
        <f t="shared" si="24"/>
        <v>0</v>
      </c>
      <c r="DU75" s="68">
        <f t="shared" si="87"/>
        <v>0</v>
      </c>
      <c r="DW75" s="63">
        <f t="shared" si="94"/>
        <v>0</v>
      </c>
      <c r="DX75" s="63">
        <f t="shared" si="94"/>
        <v>0</v>
      </c>
      <c r="DY75" s="63">
        <f t="shared" si="94"/>
        <v>0</v>
      </c>
      <c r="DZ75" s="63">
        <f t="shared" si="94"/>
        <v>0</v>
      </c>
      <c r="EA75" s="63">
        <f t="shared" si="94"/>
        <v>0</v>
      </c>
      <c r="EB75" s="63">
        <f t="shared" si="94"/>
        <v>0</v>
      </c>
      <c r="EC75" s="63">
        <f t="shared" si="94"/>
        <v>0</v>
      </c>
      <c r="ED75" s="63">
        <f t="shared" si="94"/>
        <v>0</v>
      </c>
      <c r="EE75" s="63">
        <f t="shared" si="94"/>
        <v>0</v>
      </c>
      <c r="EF75" s="63">
        <f t="shared" si="95"/>
        <v>0</v>
      </c>
      <c r="EH75" s="68">
        <f t="shared" si="88"/>
        <v>0</v>
      </c>
      <c r="EK75" s="93">
        <f t="shared" si="96"/>
        <v>0</v>
      </c>
      <c r="EL75" s="93">
        <f t="shared" si="96"/>
        <v>0</v>
      </c>
      <c r="EM75" s="93">
        <f t="shared" si="96"/>
        <v>0</v>
      </c>
      <c r="EN75" s="93">
        <f t="shared" si="96"/>
        <v>0</v>
      </c>
      <c r="EO75" s="93">
        <f t="shared" si="96"/>
        <v>0</v>
      </c>
      <c r="EP75" s="93">
        <f t="shared" si="96"/>
        <v>0</v>
      </c>
      <c r="EQ75" s="93">
        <f t="shared" si="96"/>
        <v>0</v>
      </c>
      <c r="ER75" s="93">
        <f t="shared" si="96"/>
        <v>0</v>
      </c>
      <c r="ES75" s="93">
        <f t="shared" si="96"/>
        <v>0</v>
      </c>
      <c r="ET75" s="94">
        <f t="shared" si="31"/>
        <v>0</v>
      </c>
      <c r="EU75" s="95"/>
      <c r="EV75" s="96">
        <f t="shared" si="89"/>
        <v>0</v>
      </c>
    </row>
    <row r="76" spans="1:152" s="19" customFormat="1" ht="15" x14ac:dyDescent="0.25">
      <c r="A76" s="18" t="s">
        <v>242</v>
      </c>
      <c r="B76" s="21" t="s">
        <v>125</v>
      </c>
      <c r="C76" s="21" t="s">
        <v>299</v>
      </c>
      <c r="D76" s="22" t="s">
        <v>196</v>
      </c>
      <c r="E76" s="49">
        <v>1500000</v>
      </c>
      <c r="F76" s="10"/>
      <c r="G76" s="10"/>
      <c r="H76" s="10"/>
      <c r="I76" s="10">
        <f t="shared" si="33"/>
        <v>1500000</v>
      </c>
      <c r="J76" s="25"/>
      <c r="L76" s="44">
        <v>42240</v>
      </c>
      <c r="M76" s="45" t="s">
        <v>54</v>
      </c>
      <c r="N76" s="45" t="s">
        <v>71</v>
      </c>
      <c r="O76" s="45" t="s">
        <v>42</v>
      </c>
      <c r="P76" s="45"/>
      <c r="R76" s="69" t="s">
        <v>282</v>
      </c>
      <c r="S76" s="51"/>
      <c r="U76" s="63">
        <f t="shared" si="80"/>
        <v>0</v>
      </c>
      <c r="V76" s="63">
        <f t="shared" si="80"/>
        <v>0</v>
      </c>
      <c r="W76" s="63">
        <f t="shared" si="80"/>
        <v>0</v>
      </c>
      <c r="X76" s="63">
        <f t="shared" si="80"/>
        <v>0</v>
      </c>
      <c r="Y76" s="63">
        <f t="shared" si="80"/>
        <v>0</v>
      </c>
      <c r="Z76" s="63">
        <f t="shared" si="80"/>
        <v>0</v>
      </c>
      <c r="AA76" s="63">
        <f t="shared" si="80"/>
        <v>0</v>
      </c>
      <c r="AB76" s="63">
        <f t="shared" si="80"/>
        <v>0</v>
      </c>
      <c r="AC76" s="63">
        <f t="shared" si="80"/>
        <v>0</v>
      </c>
      <c r="AD76" s="65">
        <f t="shared" si="2"/>
        <v>0</v>
      </c>
      <c r="AF76" s="68">
        <f t="shared" si="0"/>
        <v>0</v>
      </c>
      <c r="AH76" s="63">
        <f t="shared" si="81"/>
        <v>0</v>
      </c>
      <c r="AI76" s="63">
        <f t="shared" si="81"/>
        <v>0</v>
      </c>
      <c r="AJ76" s="63">
        <f t="shared" si="81"/>
        <v>0</v>
      </c>
      <c r="AK76" s="63">
        <f t="shared" si="81"/>
        <v>0</v>
      </c>
      <c r="AL76" s="63">
        <f t="shared" si="81"/>
        <v>0</v>
      </c>
      <c r="AM76" s="63">
        <f t="shared" si="81"/>
        <v>0</v>
      </c>
      <c r="AN76" s="63">
        <f t="shared" si="81"/>
        <v>0</v>
      </c>
      <c r="AO76" s="63">
        <f t="shared" si="81"/>
        <v>0</v>
      </c>
      <c r="AP76" s="63">
        <f t="shared" si="81"/>
        <v>0</v>
      </c>
      <c r="AQ76" s="65">
        <f t="shared" si="4"/>
        <v>0</v>
      </c>
      <c r="AS76" s="68">
        <f t="shared" si="66"/>
        <v>0</v>
      </c>
      <c r="AU76" s="63">
        <f t="shared" si="82"/>
        <v>0</v>
      </c>
      <c r="AV76" s="63">
        <f t="shared" si="82"/>
        <v>0</v>
      </c>
      <c r="AW76" s="63">
        <f t="shared" si="82"/>
        <v>0</v>
      </c>
      <c r="AX76" s="63">
        <f t="shared" si="82"/>
        <v>0</v>
      </c>
      <c r="AY76" s="63">
        <f t="shared" si="82"/>
        <v>0</v>
      </c>
      <c r="AZ76" s="63">
        <f t="shared" si="82"/>
        <v>0</v>
      </c>
      <c r="BA76" s="63">
        <f t="shared" si="82"/>
        <v>0</v>
      </c>
      <c r="BB76" s="63">
        <f t="shared" si="82"/>
        <v>0</v>
      </c>
      <c r="BC76" s="63">
        <f t="shared" si="82"/>
        <v>0</v>
      </c>
      <c r="BD76" s="65">
        <f t="shared" si="7"/>
        <v>0</v>
      </c>
      <c r="BF76" s="68">
        <f t="shared" si="67"/>
        <v>0</v>
      </c>
      <c r="BH76" s="63">
        <f t="shared" si="83"/>
        <v>0</v>
      </c>
      <c r="BI76" s="63">
        <f t="shared" si="83"/>
        <v>0</v>
      </c>
      <c r="BJ76" s="63">
        <f t="shared" si="83"/>
        <v>0</v>
      </c>
      <c r="BK76" s="63">
        <f t="shared" si="83"/>
        <v>0</v>
      </c>
      <c r="BL76" s="63">
        <f t="shared" si="83"/>
        <v>0</v>
      </c>
      <c r="BM76" s="63">
        <f t="shared" si="83"/>
        <v>0</v>
      </c>
      <c r="BN76" s="63">
        <f t="shared" si="83"/>
        <v>0</v>
      </c>
      <c r="BO76" s="63">
        <f t="shared" si="83"/>
        <v>0</v>
      </c>
      <c r="BP76" s="63">
        <f t="shared" si="83"/>
        <v>0</v>
      </c>
      <c r="BQ76" s="65">
        <f t="shared" si="10"/>
        <v>0</v>
      </c>
      <c r="BS76" s="68">
        <f t="shared" si="68"/>
        <v>-1500000</v>
      </c>
      <c r="BV76" s="93">
        <f t="shared" si="84"/>
        <v>0</v>
      </c>
      <c r="BW76" s="93">
        <f t="shared" si="84"/>
        <v>0</v>
      </c>
      <c r="BX76" s="93">
        <f t="shared" si="84"/>
        <v>0</v>
      </c>
      <c r="BY76" s="93">
        <f t="shared" si="84"/>
        <v>0</v>
      </c>
      <c r="BZ76" s="93">
        <f t="shared" si="84"/>
        <v>0</v>
      </c>
      <c r="CA76" s="93">
        <f t="shared" si="84"/>
        <v>0</v>
      </c>
      <c r="CB76" s="93">
        <f t="shared" si="84"/>
        <v>0</v>
      </c>
      <c r="CC76" s="93">
        <f t="shared" si="84"/>
        <v>0</v>
      </c>
      <c r="CD76" s="93">
        <f t="shared" si="84"/>
        <v>0</v>
      </c>
      <c r="CE76" s="94">
        <f t="shared" si="13"/>
        <v>0</v>
      </c>
      <c r="CF76" s="95"/>
      <c r="CG76" s="96">
        <f t="shared" si="85"/>
        <v>0</v>
      </c>
      <c r="CJ76" s="63">
        <f t="shared" si="90"/>
        <v>0</v>
      </c>
      <c r="CK76" s="63">
        <f t="shared" si="90"/>
        <v>0</v>
      </c>
      <c r="CL76" s="63">
        <f t="shared" si="90"/>
        <v>0</v>
      </c>
      <c r="CM76" s="63">
        <f t="shared" si="90"/>
        <v>0</v>
      </c>
      <c r="CN76" s="63">
        <f t="shared" si="90"/>
        <v>0</v>
      </c>
      <c r="CO76" s="63">
        <f t="shared" si="90"/>
        <v>0</v>
      </c>
      <c r="CP76" s="63">
        <f t="shared" si="90"/>
        <v>0</v>
      </c>
      <c r="CQ76" s="63">
        <f t="shared" si="90"/>
        <v>0</v>
      </c>
      <c r="CR76" s="63">
        <f t="shared" si="90"/>
        <v>0</v>
      </c>
      <c r="CS76" s="65">
        <f t="shared" si="17"/>
        <v>0</v>
      </c>
      <c r="CU76" s="68">
        <f t="shared" si="18"/>
        <v>0</v>
      </c>
      <c r="CW76" s="63">
        <f t="shared" si="91"/>
        <v>0</v>
      </c>
      <c r="CX76" s="63">
        <f t="shared" si="91"/>
        <v>0</v>
      </c>
      <c r="CY76" s="63">
        <f t="shared" si="91"/>
        <v>0</v>
      </c>
      <c r="CZ76" s="63">
        <f t="shared" si="91"/>
        <v>0</v>
      </c>
      <c r="DA76" s="63">
        <f t="shared" si="91"/>
        <v>0</v>
      </c>
      <c r="DB76" s="63">
        <f t="shared" si="91"/>
        <v>0</v>
      </c>
      <c r="DC76" s="63">
        <f t="shared" si="91"/>
        <v>0</v>
      </c>
      <c r="DD76" s="63">
        <f t="shared" si="91"/>
        <v>0</v>
      </c>
      <c r="DE76" s="63">
        <f t="shared" si="91"/>
        <v>0</v>
      </c>
      <c r="DF76" s="63">
        <f t="shared" si="92"/>
        <v>0</v>
      </c>
      <c r="DH76" s="68">
        <f t="shared" si="86"/>
        <v>0</v>
      </c>
      <c r="DJ76" s="63">
        <f t="shared" si="93"/>
        <v>0</v>
      </c>
      <c r="DK76" s="63">
        <f t="shared" si="93"/>
        <v>0</v>
      </c>
      <c r="DL76" s="63">
        <f t="shared" si="93"/>
        <v>0</v>
      </c>
      <c r="DM76" s="63">
        <f t="shared" si="93"/>
        <v>0</v>
      </c>
      <c r="DN76" s="63">
        <f t="shared" si="93"/>
        <v>0</v>
      </c>
      <c r="DO76" s="63">
        <f t="shared" si="93"/>
        <v>0</v>
      </c>
      <c r="DP76" s="63">
        <f t="shared" si="93"/>
        <v>0</v>
      </c>
      <c r="DQ76" s="63">
        <f t="shared" si="93"/>
        <v>0</v>
      </c>
      <c r="DR76" s="63">
        <f t="shared" si="93"/>
        <v>0</v>
      </c>
      <c r="DS76" s="65">
        <f t="shared" si="24"/>
        <v>0</v>
      </c>
      <c r="DU76" s="68">
        <f t="shared" si="87"/>
        <v>0</v>
      </c>
      <c r="DW76" s="63">
        <f t="shared" si="94"/>
        <v>0</v>
      </c>
      <c r="DX76" s="63">
        <f t="shared" si="94"/>
        <v>1500000</v>
      </c>
      <c r="DY76" s="63">
        <f t="shared" si="94"/>
        <v>0</v>
      </c>
      <c r="DZ76" s="63">
        <f t="shared" si="94"/>
        <v>0</v>
      </c>
      <c r="EA76" s="63">
        <f t="shared" si="94"/>
        <v>0</v>
      </c>
      <c r="EB76" s="63">
        <f t="shared" si="94"/>
        <v>0</v>
      </c>
      <c r="EC76" s="63">
        <f t="shared" si="94"/>
        <v>0</v>
      </c>
      <c r="ED76" s="63">
        <f t="shared" si="94"/>
        <v>0</v>
      </c>
      <c r="EE76" s="63">
        <f t="shared" si="94"/>
        <v>0</v>
      </c>
      <c r="EF76" s="63">
        <f t="shared" si="95"/>
        <v>1500000</v>
      </c>
      <c r="EH76" s="68">
        <f t="shared" si="88"/>
        <v>1500000</v>
      </c>
      <c r="EK76" s="93">
        <f t="shared" si="96"/>
        <v>0</v>
      </c>
      <c r="EL76" s="93">
        <f t="shared" si="96"/>
        <v>0</v>
      </c>
      <c r="EM76" s="93">
        <f t="shared" si="96"/>
        <v>0</v>
      </c>
      <c r="EN76" s="93">
        <f t="shared" si="96"/>
        <v>0</v>
      </c>
      <c r="EO76" s="93">
        <f t="shared" si="96"/>
        <v>0</v>
      </c>
      <c r="EP76" s="93">
        <f t="shared" si="96"/>
        <v>0</v>
      </c>
      <c r="EQ76" s="93">
        <f t="shared" si="96"/>
        <v>0</v>
      </c>
      <c r="ER76" s="93">
        <f t="shared" si="96"/>
        <v>0</v>
      </c>
      <c r="ES76" s="93">
        <f t="shared" si="96"/>
        <v>0</v>
      </c>
      <c r="ET76" s="94">
        <f t="shared" si="31"/>
        <v>0</v>
      </c>
      <c r="EU76" s="95"/>
      <c r="EV76" s="96">
        <f t="shared" si="89"/>
        <v>0</v>
      </c>
    </row>
    <row r="77" spans="1:152" s="19" customFormat="1" ht="30" x14ac:dyDescent="0.25">
      <c r="A77" s="18" t="s">
        <v>339</v>
      </c>
      <c r="B77" s="21" t="s">
        <v>125</v>
      </c>
      <c r="C77" s="21" t="s">
        <v>294</v>
      </c>
      <c r="D77" s="22" t="s">
        <v>195</v>
      </c>
      <c r="E77" s="22"/>
      <c r="F77" s="10"/>
      <c r="G77" s="10"/>
      <c r="H77" s="10">
        <v>3820</v>
      </c>
      <c r="I77" s="10">
        <f t="shared" si="33"/>
        <v>3820</v>
      </c>
      <c r="J77" s="25"/>
      <c r="L77" s="44">
        <v>42241</v>
      </c>
      <c r="M77" s="45" t="s">
        <v>71</v>
      </c>
      <c r="N77" s="45" t="s">
        <v>42</v>
      </c>
      <c r="O77" s="45" t="s">
        <v>42</v>
      </c>
      <c r="P77" s="45"/>
      <c r="R77" s="69" t="s">
        <v>281</v>
      </c>
      <c r="S77" s="51"/>
      <c r="U77" s="63">
        <f t="shared" ref="U77:AC86" si="97">IF($C77=U$3,(IF($R77="On",$G77,0)),0)</f>
        <v>0</v>
      </c>
      <c r="V77" s="63">
        <f t="shared" si="97"/>
        <v>0</v>
      </c>
      <c r="W77" s="63">
        <f t="shared" si="97"/>
        <v>0</v>
      </c>
      <c r="X77" s="63">
        <f t="shared" si="97"/>
        <v>0</v>
      </c>
      <c r="Y77" s="63">
        <f t="shared" si="97"/>
        <v>0</v>
      </c>
      <c r="Z77" s="63">
        <f t="shared" si="97"/>
        <v>0</v>
      </c>
      <c r="AA77" s="63">
        <f t="shared" si="97"/>
        <v>0</v>
      </c>
      <c r="AB77" s="63">
        <f t="shared" si="97"/>
        <v>0</v>
      </c>
      <c r="AC77" s="63">
        <f t="shared" si="97"/>
        <v>0</v>
      </c>
      <c r="AD77" s="65">
        <f t="shared" ref="AD77:AD165" si="98">SUM(U77:AC77)</f>
        <v>0</v>
      </c>
      <c r="AF77" s="68">
        <f t="shared" si="0"/>
        <v>0</v>
      </c>
      <c r="AH77" s="63">
        <f t="shared" ref="AH77:AP86" si="99">IF($C77=AH$3,(IF($R77="On",$F77,0)),0)</f>
        <v>0</v>
      </c>
      <c r="AI77" s="63">
        <f t="shared" si="99"/>
        <v>0</v>
      </c>
      <c r="AJ77" s="63">
        <f t="shared" si="99"/>
        <v>0</v>
      </c>
      <c r="AK77" s="63">
        <f t="shared" si="99"/>
        <v>0</v>
      </c>
      <c r="AL77" s="63">
        <f t="shared" si="99"/>
        <v>0</v>
      </c>
      <c r="AM77" s="63">
        <f t="shared" si="99"/>
        <v>0</v>
      </c>
      <c r="AN77" s="63">
        <f t="shared" si="99"/>
        <v>0</v>
      </c>
      <c r="AO77" s="63">
        <f t="shared" si="99"/>
        <v>0</v>
      </c>
      <c r="AP77" s="63">
        <f t="shared" si="99"/>
        <v>0</v>
      </c>
      <c r="AQ77" s="65">
        <f t="shared" si="4"/>
        <v>0</v>
      </c>
      <c r="AS77" s="68">
        <f t="shared" si="66"/>
        <v>0</v>
      </c>
      <c r="AU77" s="63">
        <f t="shared" ref="AU77:BC86" si="100">IF($C77=AU$3,(IF($R77="On",$H77,0)),0)</f>
        <v>0</v>
      </c>
      <c r="AV77" s="63">
        <f t="shared" si="100"/>
        <v>0</v>
      </c>
      <c r="AW77" s="63">
        <f t="shared" si="100"/>
        <v>0</v>
      </c>
      <c r="AX77" s="63">
        <f t="shared" si="100"/>
        <v>0</v>
      </c>
      <c r="AY77" s="63">
        <f t="shared" si="100"/>
        <v>0</v>
      </c>
      <c r="AZ77" s="63">
        <f t="shared" si="100"/>
        <v>3820</v>
      </c>
      <c r="BA77" s="63">
        <f t="shared" si="100"/>
        <v>0</v>
      </c>
      <c r="BB77" s="63">
        <f t="shared" si="100"/>
        <v>0</v>
      </c>
      <c r="BC77" s="63">
        <f t="shared" si="100"/>
        <v>0</v>
      </c>
      <c r="BD77" s="65">
        <f t="shared" si="7"/>
        <v>3820</v>
      </c>
      <c r="BF77" s="68">
        <f t="shared" si="67"/>
        <v>0</v>
      </c>
      <c r="BH77" s="63">
        <f t="shared" ref="BH77:BP86" si="101">IF($C77=BH$3,(IF($R77="On",$E77,0)),0)</f>
        <v>0</v>
      </c>
      <c r="BI77" s="63">
        <f t="shared" si="101"/>
        <v>0</v>
      </c>
      <c r="BJ77" s="63">
        <f t="shared" si="101"/>
        <v>0</v>
      </c>
      <c r="BK77" s="63">
        <f t="shared" si="101"/>
        <v>0</v>
      </c>
      <c r="BL77" s="63">
        <f t="shared" si="101"/>
        <v>0</v>
      </c>
      <c r="BM77" s="63">
        <f t="shared" si="101"/>
        <v>0</v>
      </c>
      <c r="BN77" s="63">
        <f t="shared" si="101"/>
        <v>0</v>
      </c>
      <c r="BO77" s="63">
        <f t="shared" si="101"/>
        <v>0</v>
      </c>
      <c r="BP77" s="63">
        <f t="shared" si="101"/>
        <v>0</v>
      </c>
      <c r="BQ77" s="65">
        <f t="shared" si="10"/>
        <v>0</v>
      </c>
      <c r="BS77" s="68">
        <f t="shared" si="68"/>
        <v>0</v>
      </c>
      <c r="BV77" s="93">
        <f t="shared" si="84"/>
        <v>0</v>
      </c>
      <c r="BW77" s="93">
        <f t="shared" si="84"/>
        <v>0</v>
      </c>
      <c r="BX77" s="93">
        <f t="shared" si="84"/>
        <v>0</v>
      </c>
      <c r="BY77" s="93">
        <f t="shared" si="84"/>
        <v>0</v>
      </c>
      <c r="BZ77" s="93">
        <f t="shared" si="84"/>
        <v>0</v>
      </c>
      <c r="CA77" s="93">
        <f t="shared" si="84"/>
        <v>0</v>
      </c>
      <c r="CB77" s="93">
        <f t="shared" si="84"/>
        <v>0</v>
      </c>
      <c r="CC77" s="93">
        <f t="shared" si="84"/>
        <v>0</v>
      </c>
      <c r="CD77" s="93">
        <f t="shared" si="84"/>
        <v>0</v>
      </c>
      <c r="CE77" s="94">
        <f t="shared" si="13"/>
        <v>0</v>
      </c>
      <c r="CF77" s="95"/>
      <c r="CG77" s="96">
        <f t="shared" si="85"/>
        <v>0</v>
      </c>
      <c r="CJ77" s="63">
        <f t="shared" si="90"/>
        <v>0</v>
      </c>
      <c r="CK77" s="63">
        <f t="shared" si="90"/>
        <v>0</v>
      </c>
      <c r="CL77" s="63">
        <f t="shared" si="90"/>
        <v>0</v>
      </c>
      <c r="CM77" s="63">
        <f t="shared" si="90"/>
        <v>0</v>
      </c>
      <c r="CN77" s="63">
        <f t="shared" si="90"/>
        <v>0</v>
      </c>
      <c r="CO77" s="63">
        <f t="shared" si="90"/>
        <v>0</v>
      </c>
      <c r="CP77" s="63">
        <f t="shared" si="90"/>
        <v>0</v>
      </c>
      <c r="CQ77" s="63">
        <f t="shared" si="90"/>
        <v>0</v>
      </c>
      <c r="CR77" s="63">
        <f t="shared" si="90"/>
        <v>0</v>
      </c>
      <c r="CS77" s="65">
        <f t="shared" ref="CS77:CS107" si="102">SUM(CJ77:CR77)</f>
        <v>0</v>
      </c>
      <c r="CU77" s="68">
        <f t="shared" si="18"/>
        <v>0</v>
      </c>
      <c r="CW77" s="63">
        <f t="shared" si="91"/>
        <v>0</v>
      </c>
      <c r="CX77" s="63">
        <f t="shared" si="91"/>
        <v>0</v>
      </c>
      <c r="CY77" s="63">
        <f t="shared" si="91"/>
        <v>0</v>
      </c>
      <c r="CZ77" s="63">
        <f t="shared" si="91"/>
        <v>0</v>
      </c>
      <c r="DA77" s="63">
        <f t="shared" si="91"/>
        <v>0</v>
      </c>
      <c r="DB77" s="63">
        <f t="shared" si="91"/>
        <v>0</v>
      </c>
      <c r="DC77" s="63">
        <f t="shared" si="91"/>
        <v>0</v>
      </c>
      <c r="DD77" s="63">
        <f t="shared" si="91"/>
        <v>0</v>
      </c>
      <c r="DE77" s="63">
        <f t="shared" si="91"/>
        <v>0</v>
      </c>
      <c r="DF77" s="63">
        <f t="shared" si="92"/>
        <v>0</v>
      </c>
      <c r="DH77" s="68">
        <f t="shared" si="86"/>
        <v>0</v>
      </c>
      <c r="DJ77" s="63">
        <f t="shared" si="93"/>
        <v>0</v>
      </c>
      <c r="DK77" s="63">
        <f t="shared" si="93"/>
        <v>0</v>
      </c>
      <c r="DL77" s="63">
        <f t="shared" si="93"/>
        <v>0</v>
      </c>
      <c r="DM77" s="63">
        <f t="shared" si="93"/>
        <v>0</v>
      </c>
      <c r="DN77" s="63">
        <f t="shared" si="93"/>
        <v>0</v>
      </c>
      <c r="DO77" s="63">
        <f t="shared" si="93"/>
        <v>3820</v>
      </c>
      <c r="DP77" s="63">
        <f t="shared" si="93"/>
        <v>0</v>
      </c>
      <c r="DQ77" s="63">
        <f t="shared" si="93"/>
        <v>0</v>
      </c>
      <c r="DR77" s="63">
        <f t="shared" si="93"/>
        <v>0</v>
      </c>
      <c r="DS77" s="65">
        <f t="shared" si="24"/>
        <v>3820</v>
      </c>
      <c r="DU77" s="68">
        <f t="shared" si="87"/>
        <v>3820</v>
      </c>
      <c r="DW77" s="63">
        <f t="shared" si="94"/>
        <v>0</v>
      </c>
      <c r="DX77" s="63">
        <f t="shared" si="94"/>
        <v>0</v>
      </c>
      <c r="DY77" s="63">
        <f t="shared" si="94"/>
        <v>0</v>
      </c>
      <c r="DZ77" s="63">
        <f t="shared" si="94"/>
        <v>0</v>
      </c>
      <c r="EA77" s="63">
        <f t="shared" si="94"/>
        <v>0</v>
      </c>
      <c r="EB77" s="63">
        <f t="shared" si="94"/>
        <v>0</v>
      </c>
      <c r="EC77" s="63">
        <f t="shared" si="94"/>
        <v>0</v>
      </c>
      <c r="ED77" s="63">
        <f t="shared" si="94"/>
        <v>0</v>
      </c>
      <c r="EE77" s="63">
        <f t="shared" si="94"/>
        <v>0</v>
      </c>
      <c r="EF77" s="63">
        <f t="shared" si="95"/>
        <v>0</v>
      </c>
      <c r="EH77" s="68">
        <f t="shared" si="88"/>
        <v>0</v>
      </c>
      <c r="EK77" s="93">
        <f t="shared" si="96"/>
        <v>0</v>
      </c>
      <c r="EL77" s="93">
        <f t="shared" si="96"/>
        <v>0</v>
      </c>
      <c r="EM77" s="93">
        <f t="shared" si="96"/>
        <v>0</v>
      </c>
      <c r="EN77" s="93">
        <f t="shared" si="96"/>
        <v>0</v>
      </c>
      <c r="EO77" s="93">
        <f t="shared" si="96"/>
        <v>0</v>
      </c>
      <c r="EP77" s="93">
        <f t="shared" si="96"/>
        <v>0</v>
      </c>
      <c r="EQ77" s="93">
        <f t="shared" si="96"/>
        <v>0</v>
      </c>
      <c r="ER77" s="93">
        <f t="shared" si="96"/>
        <v>0</v>
      </c>
      <c r="ES77" s="93">
        <f t="shared" si="96"/>
        <v>0</v>
      </c>
      <c r="ET77" s="94">
        <f t="shared" si="31"/>
        <v>0</v>
      </c>
      <c r="EU77" s="95"/>
      <c r="EV77" s="96">
        <f t="shared" si="89"/>
        <v>0</v>
      </c>
    </row>
    <row r="78" spans="1:152" s="19" customFormat="1" ht="30" x14ac:dyDescent="0.25">
      <c r="A78" s="18" t="s">
        <v>243</v>
      </c>
      <c r="B78" s="21" t="s">
        <v>125</v>
      </c>
      <c r="C78" s="21" t="s">
        <v>296</v>
      </c>
      <c r="D78" s="22" t="s">
        <v>190</v>
      </c>
      <c r="E78" s="22"/>
      <c r="F78" s="10"/>
      <c r="G78" s="10">
        <f>ROUND(95250*0.23,0)</f>
        <v>21908</v>
      </c>
      <c r="H78" s="10">
        <f>95250-G78</f>
        <v>73342</v>
      </c>
      <c r="I78" s="10">
        <f t="shared" si="33"/>
        <v>95250</v>
      </c>
      <c r="J78" s="25"/>
      <c r="L78" s="44">
        <v>42240</v>
      </c>
      <c r="M78" s="45" t="s">
        <v>125</v>
      </c>
      <c r="N78" s="45" t="s">
        <v>42</v>
      </c>
      <c r="O78" s="45" t="s">
        <v>42</v>
      </c>
      <c r="P78" s="45"/>
      <c r="R78" s="69" t="s">
        <v>282</v>
      </c>
      <c r="S78" s="51"/>
      <c r="U78" s="63">
        <f t="shared" si="97"/>
        <v>0</v>
      </c>
      <c r="V78" s="63">
        <f t="shared" si="97"/>
        <v>0</v>
      </c>
      <c r="W78" s="63">
        <f t="shared" si="97"/>
        <v>0</v>
      </c>
      <c r="X78" s="63">
        <f t="shared" si="97"/>
        <v>0</v>
      </c>
      <c r="Y78" s="63">
        <f t="shared" si="97"/>
        <v>0</v>
      </c>
      <c r="Z78" s="63">
        <f t="shared" si="97"/>
        <v>0</v>
      </c>
      <c r="AA78" s="63">
        <f t="shared" si="97"/>
        <v>0</v>
      </c>
      <c r="AB78" s="63">
        <f t="shared" si="97"/>
        <v>0</v>
      </c>
      <c r="AC78" s="63">
        <f t="shared" si="97"/>
        <v>0</v>
      </c>
      <c r="AD78" s="65">
        <f t="shared" si="98"/>
        <v>0</v>
      </c>
      <c r="AF78" s="68">
        <f t="shared" ref="AF78:AF166" si="103">+AD78-G78</f>
        <v>-21908</v>
      </c>
      <c r="AH78" s="63">
        <f t="shared" si="99"/>
        <v>0</v>
      </c>
      <c r="AI78" s="63">
        <f t="shared" si="99"/>
        <v>0</v>
      </c>
      <c r="AJ78" s="63">
        <f t="shared" si="99"/>
        <v>0</v>
      </c>
      <c r="AK78" s="63">
        <f t="shared" si="99"/>
        <v>0</v>
      </c>
      <c r="AL78" s="63">
        <f t="shared" si="99"/>
        <v>0</v>
      </c>
      <c r="AM78" s="63">
        <f t="shared" si="99"/>
        <v>0</v>
      </c>
      <c r="AN78" s="63">
        <f t="shared" si="99"/>
        <v>0</v>
      </c>
      <c r="AO78" s="63">
        <f t="shared" si="99"/>
        <v>0</v>
      </c>
      <c r="AP78" s="63">
        <f t="shared" si="99"/>
        <v>0</v>
      </c>
      <c r="AQ78" s="65">
        <f t="shared" si="4"/>
        <v>0</v>
      </c>
      <c r="AS78" s="68">
        <f t="shared" si="66"/>
        <v>0</v>
      </c>
      <c r="AU78" s="63">
        <f t="shared" si="100"/>
        <v>0</v>
      </c>
      <c r="AV78" s="63">
        <f t="shared" si="100"/>
        <v>0</v>
      </c>
      <c r="AW78" s="63">
        <f t="shared" si="100"/>
        <v>0</v>
      </c>
      <c r="AX78" s="63">
        <f t="shared" si="100"/>
        <v>0</v>
      </c>
      <c r="AY78" s="63">
        <f t="shared" si="100"/>
        <v>0</v>
      </c>
      <c r="AZ78" s="63">
        <f t="shared" si="100"/>
        <v>0</v>
      </c>
      <c r="BA78" s="63">
        <f t="shared" si="100"/>
        <v>0</v>
      </c>
      <c r="BB78" s="63">
        <f t="shared" si="100"/>
        <v>0</v>
      </c>
      <c r="BC78" s="63">
        <f t="shared" si="100"/>
        <v>0</v>
      </c>
      <c r="BD78" s="65">
        <f t="shared" si="7"/>
        <v>0</v>
      </c>
      <c r="BF78" s="68">
        <f t="shared" si="67"/>
        <v>-73342</v>
      </c>
      <c r="BH78" s="63">
        <f t="shared" si="101"/>
        <v>0</v>
      </c>
      <c r="BI78" s="63">
        <f t="shared" si="101"/>
        <v>0</v>
      </c>
      <c r="BJ78" s="63">
        <f t="shared" si="101"/>
        <v>0</v>
      </c>
      <c r="BK78" s="63">
        <f t="shared" si="101"/>
        <v>0</v>
      </c>
      <c r="BL78" s="63">
        <f t="shared" si="101"/>
        <v>0</v>
      </c>
      <c r="BM78" s="63">
        <f t="shared" si="101"/>
        <v>0</v>
      </c>
      <c r="BN78" s="63">
        <f t="shared" si="101"/>
        <v>0</v>
      </c>
      <c r="BO78" s="63">
        <f t="shared" si="101"/>
        <v>0</v>
      </c>
      <c r="BP78" s="63">
        <f t="shared" si="101"/>
        <v>0</v>
      </c>
      <c r="BQ78" s="65">
        <f t="shared" si="10"/>
        <v>0</v>
      </c>
      <c r="BS78" s="68">
        <f t="shared" si="68"/>
        <v>0</v>
      </c>
      <c r="BV78" s="93">
        <f t="shared" si="84"/>
        <v>0</v>
      </c>
      <c r="BW78" s="93">
        <f t="shared" si="84"/>
        <v>0</v>
      </c>
      <c r="BX78" s="93">
        <f t="shared" si="84"/>
        <v>0</v>
      </c>
      <c r="BY78" s="93">
        <f t="shared" si="84"/>
        <v>0</v>
      </c>
      <c r="BZ78" s="93">
        <f t="shared" si="84"/>
        <v>0</v>
      </c>
      <c r="CA78" s="93">
        <f t="shared" si="84"/>
        <v>0</v>
      </c>
      <c r="CB78" s="93">
        <f t="shared" si="84"/>
        <v>0</v>
      </c>
      <c r="CC78" s="93">
        <f t="shared" si="84"/>
        <v>0</v>
      </c>
      <c r="CD78" s="93">
        <f t="shared" si="84"/>
        <v>0</v>
      </c>
      <c r="CE78" s="94">
        <f t="shared" si="13"/>
        <v>0</v>
      </c>
      <c r="CF78" s="95"/>
      <c r="CG78" s="96">
        <f t="shared" si="85"/>
        <v>0</v>
      </c>
      <c r="CJ78" s="63">
        <f t="shared" si="90"/>
        <v>0</v>
      </c>
      <c r="CK78" s="63">
        <f t="shared" si="90"/>
        <v>0</v>
      </c>
      <c r="CL78" s="63">
        <f t="shared" si="90"/>
        <v>0</v>
      </c>
      <c r="CM78" s="63">
        <f t="shared" si="90"/>
        <v>0</v>
      </c>
      <c r="CN78" s="63">
        <f t="shared" si="90"/>
        <v>0</v>
      </c>
      <c r="CO78" s="63">
        <f t="shared" si="90"/>
        <v>0</v>
      </c>
      <c r="CP78" s="63">
        <f t="shared" si="90"/>
        <v>0</v>
      </c>
      <c r="CQ78" s="63">
        <f t="shared" si="90"/>
        <v>21908</v>
      </c>
      <c r="CR78" s="63">
        <f t="shared" si="90"/>
        <v>0</v>
      </c>
      <c r="CS78" s="65">
        <f t="shared" si="102"/>
        <v>21908</v>
      </c>
      <c r="CU78" s="68">
        <f t="shared" si="18"/>
        <v>21908</v>
      </c>
      <c r="CW78" s="63">
        <f t="shared" si="91"/>
        <v>0</v>
      </c>
      <c r="CX78" s="63">
        <f t="shared" si="91"/>
        <v>0</v>
      </c>
      <c r="CY78" s="63">
        <f t="shared" si="91"/>
        <v>0</v>
      </c>
      <c r="CZ78" s="63">
        <f t="shared" si="91"/>
        <v>0</v>
      </c>
      <c r="DA78" s="63">
        <f t="shared" si="91"/>
        <v>0</v>
      </c>
      <c r="DB78" s="63">
        <f t="shared" si="91"/>
        <v>0</v>
      </c>
      <c r="DC78" s="63">
        <f t="shared" si="91"/>
        <v>0</v>
      </c>
      <c r="DD78" s="63">
        <f t="shared" si="91"/>
        <v>0</v>
      </c>
      <c r="DE78" s="63">
        <f t="shared" si="91"/>
        <v>0</v>
      </c>
      <c r="DF78" s="63">
        <f t="shared" si="92"/>
        <v>0</v>
      </c>
      <c r="DH78" s="68">
        <f t="shared" si="86"/>
        <v>0</v>
      </c>
      <c r="DJ78" s="63">
        <f t="shared" si="93"/>
        <v>0</v>
      </c>
      <c r="DK78" s="63">
        <f t="shared" si="93"/>
        <v>0</v>
      </c>
      <c r="DL78" s="63">
        <f t="shared" si="93"/>
        <v>0</v>
      </c>
      <c r="DM78" s="63">
        <f t="shared" si="93"/>
        <v>0</v>
      </c>
      <c r="DN78" s="63">
        <f t="shared" si="93"/>
        <v>0</v>
      </c>
      <c r="DO78" s="63">
        <f t="shared" si="93"/>
        <v>0</v>
      </c>
      <c r="DP78" s="63">
        <f t="shared" si="93"/>
        <v>0</v>
      </c>
      <c r="DQ78" s="63">
        <f t="shared" si="93"/>
        <v>73342</v>
      </c>
      <c r="DR78" s="63">
        <f t="shared" si="93"/>
        <v>0</v>
      </c>
      <c r="DS78" s="65">
        <f t="shared" si="24"/>
        <v>73342</v>
      </c>
      <c r="DU78" s="68">
        <f t="shared" si="87"/>
        <v>73342</v>
      </c>
      <c r="DW78" s="63">
        <f t="shared" si="94"/>
        <v>0</v>
      </c>
      <c r="DX78" s="63">
        <f t="shared" si="94"/>
        <v>0</v>
      </c>
      <c r="DY78" s="63">
        <f t="shared" si="94"/>
        <v>0</v>
      </c>
      <c r="DZ78" s="63">
        <f t="shared" si="94"/>
        <v>0</v>
      </c>
      <c r="EA78" s="63">
        <f t="shared" si="94"/>
        <v>0</v>
      </c>
      <c r="EB78" s="63">
        <f t="shared" si="94"/>
        <v>0</v>
      </c>
      <c r="EC78" s="63">
        <f t="shared" si="94"/>
        <v>0</v>
      </c>
      <c r="ED78" s="63">
        <f t="shared" si="94"/>
        <v>0</v>
      </c>
      <c r="EE78" s="63">
        <f t="shared" si="94"/>
        <v>0</v>
      </c>
      <c r="EF78" s="63">
        <f t="shared" si="95"/>
        <v>0</v>
      </c>
      <c r="EH78" s="68">
        <f t="shared" si="88"/>
        <v>0</v>
      </c>
      <c r="EK78" s="93">
        <f t="shared" si="96"/>
        <v>0</v>
      </c>
      <c r="EL78" s="93">
        <f t="shared" si="96"/>
        <v>0</v>
      </c>
      <c r="EM78" s="93">
        <f t="shared" si="96"/>
        <v>0</v>
      </c>
      <c r="EN78" s="93">
        <f t="shared" si="96"/>
        <v>0</v>
      </c>
      <c r="EO78" s="93">
        <f t="shared" si="96"/>
        <v>0</v>
      </c>
      <c r="EP78" s="93">
        <f t="shared" si="96"/>
        <v>0</v>
      </c>
      <c r="EQ78" s="93">
        <f t="shared" si="96"/>
        <v>0</v>
      </c>
      <c r="ER78" s="93">
        <f t="shared" si="96"/>
        <v>0</v>
      </c>
      <c r="ES78" s="93">
        <f t="shared" si="96"/>
        <v>0</v>
      </c>
      <c r="ET78" s="94">
        <f t="shared" si="31"/>
        <v>0</v>
      </c>
      <c r="EU78" s="95"/>
      <c r="EV78" s="96">
        <f t="shared" si="89"/>
        <v>0</v>
      </c>
    </row>
    <row r="79" spans="1:152" s="19" customFormat="1" ht="75" x14ac:dyDescent="0.25">
      <c r="A79" s="18" t="s">
        <v>244</v>
      </c>
      <c r="B79" s="21" t="s">
        <v>134</v>
      </c>
      <c r="C79" s="21" t="s">
        <v>292</v>
      </c>
      <c r="D79" s="22" t="s">
        <v>192</v>
      </c>
      <c r="E79" s="22"/>
      <c r="F79" s="10"/>
      <c r="G79" s="10"/>
      <c r="H79" s="10">
        <v>300000</v>
      </c>
      <c r="I79" s="10">
        <f t="shared" si="33"/>
        <v>300000</v>
      </c>
      <c r="J79" s="25"/>
      <c r="L79" s="44">
        <v>42241</v>
      </c>
      <c r="M79" s="45" t="s">
        <v>125</v>
      </c>
      <c r="N79" s="45" t="s">
        <v>71</v>
      </c>
      <c r="O79" s="45" t="s">
        <v>42</v>
      </c>
      <c r="P79" s="45"/>
      <c r="R79" s="69" t="s">
        <v>281</v>
      </c>
      <c r="S79" s="51"/>
      <c r="U79" s="63">
        <f t="shared" si="97"/>
        <v>0</v>
      </c>
      <c r="V79" s="63">
        <f t="shared" si="97"/>
        <v>0</v>
      </c>
      <c r="W79" s="63">
        <f t="shared" si="97"/>
        <v>0</v>
      </c>
      <c r="X79" s="63">
        <f t="shared" si="97"/>
        <v>0</v>
      </c>
      <c r="Y79" s="63">
        <f t="shared" si="97"/>
        <v>0</v>
      </c>
      <c r="Z79" s="63">
        <f t="shared" si="97"/>
        <v>0</v>
      </c>
      <c r="AA79" s="63">
        <f t="shared" si="97"/>
        <v>0</v>
      </c>
      <c r="AB79" s="63">
        <f t="shared" si="97"/>
        <v>0</v>
      </c>
      <c r="AC79" s="63">
        <f t="shared" si="97"/>
        <v>0</v>
      </c>
      <c r="AD79" s="65">
        <f t="shared" si="98"/>
        <v>0</v>
      </c>
      <c r="AF79" s="68">
        <f t="shared" si="103"/>
        <v>0</v>
      </c>
      <c r="AH79" s="63">
        <f t="shared" si="99"/>
        <v>0</v>
      </c>
      <c r="AI79" s="63">
        <f t="shared" si="99"/>
        <v>0</v>
      </c>
      <c r="AJ79" s="63">
        <f t="shared" si="99"/>
        <v>0</v>
      </c>
      <c r="AK79" s="63">
        <f t="shared" si="99"/>
        <v>0</v>
      </c>
      <c r="AL79" s="63">
        <f t="shared" si="99"/>
        <v>0</v>
      </c>
      <c r="AM79" s="63">
        <f t="shared" si="99"/>
        <v>0</v>
      </c>
      <c r="AN79" s="63">
        <f t="shared" si="99"/>
        <v>0</v>
      </c>
      <c r="AO79" s="63">
        <f t="shared" si="99"/>
        <v>0</v>
      </c>
      <c r="AP79" s="63">
        <f t="shared" si="99"/>
        <v>0</v>
      </c>
      <c r="AQ79" s="65">
        <f t="shared" si="4"/>
        <v>0</v>
      </c>
      <c r="AS79" s="68">
        <f t="shared" si="66"/>
        <v>0</v>
      </c>
      <c r="AU79" s="63">
        <f t="shared" si="100"/>
        <v>0</v>
      </c>
      <c r="AV79" s="63">
        <f t="shared" si="100"/>
        <v>0</v>
      </c>
      <c r="AW79" s="63">
        <f t="shared" si="100"/>
        <v>0</v>
      </c>
      <c r="AX79" s="63">
        <f t="shared" si="100"/>
        <v>300000</v>
      </c>
      <c r="AY79" s="63">
        <f t="shared" si="100"/>
        <v>0</v>
      </c>
      <c r="AZ79" s="63">
        <f t="shared" si="100"/>
        <v>0</v>
      </c>
      <c r="BA79" s="63">
        <f t="shared" si="100"/>
        <v>0</v>
      </c>
      <c r="BB79" s="63">
        <f t="shared" si="100"/>
        <v>0</v>
      </c>
      <c r="BC79" s="63">
        <f t="shared" si="100"/>
        <v>0</v>
      </c>
      <c r="BD79" s="65">
        <f t="shared" si="7"/>
        <v>300000</v>
      </c>
      <c r="BF79" s="68">
        <f t="shared" si="67"/>
        <v>0</v>
      </c>
      <c r="BH79" s="63">
        <f t="shared" si="101"/>
        <v>0</v>
      </c>
      <c r="BI79" s="63">
        <f t="shared" si="101"/>
        <v>0</v>
      </c>
      <c r="BJ79" s="63">
        <f t="shared" si="101"/>
        <v>0</v>
      </c>
      <c r="BK79" s="63">
        <f t="shared" si="101"/>
        <v>0</v>
      </c>
      <c r="BL79" s="63">
        <f t="shared" si="101"/>
        <v>0</v>
      </c>
      <c r="BM79" s="63">
        <f t="shared" si="101"/>
        <v>0</v>
      </c>
      <c r="BN79" s="63">
        <f t="shared" si="101"/>
        <v>0</v>
      </c>
      <c r="BO79" s="63">
        <f t="shared" si="101"/>
        <v>0</v>
      </c>
      <c r="BP79" s="63">
        <f t="shared" si="101"/>
        <v>0</v>
      </c>
      <c r="BQ79" s="65">
        <f t="shared" si="10"/>
        <v>0</v>
      </c>
      <c r="BS79" s="68">
        <f t="shared" si="68"/>
        <v>0</v>
      </c>
      <c r="BV79" s="93">
        <f t="shared" ref="BV79:CD87" si="104">IF($C79=BV$3,(IF($R79="On",$J79,0)),0)</f>
        <v>0</v>
      </c>
      <c r="BW79" s="93">
        <f t="shared" si="104"/>
        <v>0</v>
      </c>
      <c r="BX79" s="93">
        <f t="shared" si="104"/>
        <v>0</v>
      </c>
      <c r="BY79" s="93">
        <f t="shared" si="104"/>
        <v>0</v>
      </c>
      <c r="BZ79" s="93">
        <f t="shared" si="104"/>
        <v>0</v>
      </c>
      <c r="CA79" s="93">
        <f t="shared" si="104"/>
        <v>0</v>
      </c>
      <c r="CB79" s="93">
        <f t="shared" si="104"/>
        <v>0</v>
      </c>
      <c r="CC79" s="93">
        <f t="shared" si="104"/>
        <v>0</v>
      </c>
      <c r="CD79" s="93">
        <f t="shared" si="104"/>
        <v>0</v>
      </c>
      <c r="CE79" s="94">
        <f t="shared" si="13"/>
        <v>0</v>
      </c>
      <c r="CF79" s="95"/>
      <c r="CG79" s="96">
        <f t="shared" si="85"/>
        <v>0</v>
      </c>
      <c r="CJ79" s="63">
        <f t="shared" si="90"/>
        <v>0</v>
      </c>
      <c r="CK79" s="63">
        <f t="shared" si="90"/>
        <v>0</v>
      </c>
      <c r="CL79" s="63">
        <f t="shared" si="90"/>
        <v>0</v>
      </c>
      <c r="CM79" s="63">
        <f t="shared" si="90"/>
        <v>0</v>
      </c>
      <c r="CN79" s="63">
        <f t="shared" si="90"/>
        <v>0</v>
      </c>
      <c r="CO79" s="63">
        <f t="shared" si="90"/>
        <v>0</v>
      </c>
      <c r="CP79" s="63">
        <f t="shared" si="90"/>
        <v>0</v>
      </c>
      <c r="CQ79" s="63">
        <f t="shared" si="90"/>
        <v>0</v>
      </c>
      <c r="CR79" s="63">
        <f t="shared" si="90"/>
        <v>0</v>
      </c>
      <c r="CS79" s="65">
        <f t="shared" si="102"/>
        <v>0</v>
      </c>
      <c r="CU79" s="68">
        <f t="shared" si="18"/>
        <v>0</v>
      </c>
      <c r="CW79" s="63">
        <f t="shared" si="91"/>
        <v>0</v>
      </c>
      <c r="CX79" s="63">
        <f t="shared" si="91"/>
        <v>0</v>
      </c>
      <c r="CY79" s="63">
        <f t="shared" si="91"/>
        <v>0</v>
      </c>
      <c r="CZ79" s="63">
        <f t="shared" si="91"/>
        <v>0</v>
      </c>
      <c r="DA79" s="63">
        <f t="shared" si="91"/>
        <v>0</v>
      </c>
      <c r="DB79" s="63">
        <f t="shared" si="91"/>
        <v>0</v>
      </c>
      <c r="DC79" s="63">
        <f t="shared" si="91"/>
        <v>0</v>
      </c>
      <c r="DD79" s="63">
        <f t="shared" si="91"/>
        <v>0</v>
      </c>
      <c r="DE79" s="63">
        <f t="shared" si="91"/>
        <v>0</v>
      </c>
      <c r="DF79" s="63">
        <f t="shared" si="92"/>
        <v>0</v>
      </c>
      <c r="DH79" s="68">
        <f t="shared" si="86"/>
        <v>0</v>
      </c>
      <c r="DJ79" s="63">
        <f t="shared" si="93"/>
        <v>0</v>
      </c>
      <c r="DK79" s="63">
        <f t="shared" si="93"/>
        <v>0</v>
      </c>
      <c r="DL79" s="63">
        <f t="shared" si="93"/>
        <v>0</v>
      </c>
      <c r="DM79" s="63">
        <f t="shared" si="93"/>
        <v>300000</v>
      </c>
      <c r="DN79" s="63">
        <f t="shared" si="93"/>
        <v>0</v>
      </c>
      <c r="DO79" s="63">
        <f t="shared" si="93"/>
        <v>0</v>
      </c>
      <c r="DP79" s="63">
        <f t="shared" si="93"/>
        <v>0</v>
      </c>
      <c r="DQ79" s="63">
        <f t="shared" si="93"/>
        <v>0</v>
      </c>
      <c r="DR79" s="63">
        <f t="shared" si="93"/>
        <v>0</v>
      </c>
      <c r="DS79" s="65">
        <f t="shared" si="24"/>
        <v>300000</v>
      </c>
      <c r="DU79" s="68">
        <f t="shared" si="87"/>
        <v>300000</v>
      </c>
      <c r="DW79" s="63">
        <f t="shared" si="94"/>
        <v>0</v>
      </c>
      <c r="DX79" s="63">
        <f t="shared" si="94"/>
        <v>0</v>
      </c>
      <c r="DY79" s="63">
        <f t="shared" si="94"/>
        <v>0</v>
      </c>
      <c r="DZ79" s="63">
        <f t="shared" si="94"/>
        <v>0</v>
      </c>
      <c r="EA79" s="63">
        <f t="shared" si="94"/>
        <v>0</v>
      </c>
      <c r="EB79" s="63">
        <f t="shared" si="94"/>
        <v>0</v>
      </c>
      <c r="EC79" s="63">
        <f t="shared" si="94"/>
        <v>0</v>
      </c>
      <c r="ED79" s="63">
        <f t="shared" si="94"/>
        <v>0</v>
      </c>
      <c r="EE79" s="63">
        <f t="shared" si="94"/>
        <v>0</v>
      </c>
      <c r="EF79" s="63">
        <f t="shared" si="95"/>
        <v>0</v>
      </c>
      <c r="EH79" s="68">
        <f t="shared" si="88"/>
        <v>0</v>
      </c>
      <c r="EK79" s="93">
        <f t="shared" si="96"/>
        <v>0</v>
      </c>
      <c r="EL79" s="93">
        <f t="shared" si="96"/>
        <v>0</v>
      </c>
      <c r="EM79" s="93">
        <f t="shared" si="96"/>
        <v>0</v>
      </c>
      <c r="EN79" s="93">
        <f t="shared" si="96"/>
        <v>0</v>
      </c>
      <c r="EO79" s="93">
        <f t="shared" si="96"/>
        <v>0</v>
      </c>
      <c r="EP79" s="93">
        <f t="shared" si="96"/>
        <v>0</v>
      </c>
      <c r="EQ79" s="93">
        <f t="shared" si="96"/>
        <v>0</v>
      </c>
      <c r="ER79" s="93">
        <f t="shared" si="96"/>
        <v>0</v>
      </c>
      <c r="ES79" s="93">
        <f t="shared" si="96"/>
        <v>0</v>
      </c>
      <c r="ET79" s="94">
        <f t="shared" si="31"/>
        <v>0</v>
      </c>
      <c r="EU79" s="95"/>
      <c r="EV79" s="96">
        <f t="shared" si="89"/>
        <v>0</v>
      </c>
    </row>
    <row r="80" spans="1:152" s="19" customFormat="1" ht="15" x14ac:dyDescent="0.25">
      <c r="A80" s="18" t="s">
        <v>155</v>
      </c>
      <c r="B80" s="21" t="s">
        <v>54</v>
      </c>
      <c r="C80" s="21" t="s">
        <v>291</v>
      </c>
      <c r="D80" s="22" t="s">
        <v>197</v>
      </c>
      <c r="E80" s="22"/>
      <c r="F80" s="10"/>
      <c r="G80" s="10">
        <v>0</v>
      </c>
      <c r="H80" s="10">
        <v>0</v>
      </c>
      <c r="I80" s="10">
        <f t="shared" si="33"/>
        <v>0</v>
      </c>
      <c r="J80" s="25"/>
      <c r="L80" s="44">
        <v>42241</v>
      </c>
      <c r="M80" s="50"/>
      <c r="N80" s="50"/>
      <c r="O80" s="45" t="s">
        <v>42</v>
      </c>
      <c r="P80" s="45"/>
      <c r="R80" s="69" t="s">
        <v>282</v>
      </c>
      <c r="S80" s="51"/>
      <c r="U80" s="63">
        <f t="shared" si="97"/>
        <v>0</v>
      </c>
      <c r="V80" s="63">
        <f t="shared" si="97"/>
        <v>0</v>
      </c>
      <c r="W80" s="63">
        <f t="shared" si="97"/>
        <v>0</v>
      </c>
      <c r="X80" s="63">
        <f t="shared" si="97"/>
        <v>0</v>
      </c>
      <c r="Y80" s="63">
        <f t="shared" si="97"/>
        <v>0</v>
      </c>
      <c r="Z80" s="63">
        <f t="shared" si="97"/>
        <v>0</v>
      </c>
      <c r="AA80" s="63">
        <f t="shared" si="97"/>
        <v>0</v>
      </c>
      <c r="AB80" s="63">
        <f t="shared" si="97"/>
        <v>0</v>
      </c>
      <c r="AC80" s="63">
        <f t="shared" si="97"/>
        <v>0</v>
      </c>
      <c r="AD80" s="65">
        <f t="shared" si="98"/>
        <v>0</v>
      </c>
      <c r="AF80" s="68">
        <f t="shared" si="103"/>
        <v>0</v>
      </c>
      <c r="AH80" s="63">
        <f t="shared" si="99"/>
        <v>0</v>
      </c>
      <c r="AI80" s="63">
        <f t="shared" si="99"/>
        <v>0</v>
      </c>
      <c r="AJ80" s="63">
        <f t="shared" si="99"/>
        <v>0</v>
      </c>
      <c r="AK80" s="63">
        <f t="shared" si="99"/>
        <v>0</v>
      </c>
      <c r="AL80" s="63">
        <f t="shared" si="99"/>
        <v>0</v>
      </c>
      <c r="AM80" s="63">
        <f t="shared" si="99"/>
        <v>0</v>
      </c>
      <c r="AN80" s="63">
        <f t="shared" si="99"/>
        <v>0</v>
      </c>
      <c r="AO80" s="63">
        <f t="shared" si="99"/>
        <v>0</v>
      </c>
      <c r="AP80" s="63">
        <f t="shared" si="99"/>
        <v>0</v>
      </c>
      <c r="AQ80" s="65">
        <f t="shared" si="4"/>
        <v>0</v>
      </c>
      <c r="AS80" s="68">
        <f t="shared" si="66"/>
        <v>0</v>
      </c>
      <c r="AU80" s="63">
        <f t="shared" si="100"/>
        <v>0</v>
      </c>
      <c r="AV80" s="63">
        <f t="shared" si="100"/>
        <v>0</v>
      </c>
      <c r="AW80" s="63">
        <f t="shared" si="100"/>
        <v>0</v>
      </c>
      <c r="AX80" s="63">
        <f t="shared" si="100"/>
        <v>0</v>
      </c>
      <c r="AY80" s="63">
        <f t="shared" si="100"/>
        <v>0</v>
      </c>
      <c r="AZ80" s="63">
        <f t="shared" si="100"/>
        <v>0</v>
      </c>
      <c r="BA80" s="63">
        <f t="shared" si="100"/>
        <v>0</v>
      </c>
      <c r="BB80" s="63">
        <f t="shared" si="100"/>
        <v>0</v>
      </c>
      <c r="BC80" s="63">
        <f t="shared" si="100"/>
        <v>0</v>
      </c>
      <c r="BD80" s="65">
        <f t="shared" si="7"/>
        <v>0</v>
      </c>
      <c r="BF80" s="68">
        <f t="shared" si="67"/>
        <v>0</v>
      </c>
      <c r="BH80" s="63">
        <f t="shared" si="101"/>
        <v>0</v>
      </c>
      <c r="BI80" s="63">
        <f t="shared" si="101"/>
        <v>0</v>
      </c>
      <c r="BJ80" s="63">
        <f t="shared" si="101"/>
        <v>0</v>
      </c>
      <c r="BK80" s="63">
        <f t="shared" si="101"/>
        <v>0</v>
      </c>
      <c r="BL80" s="63">
        <f t="shared" si="101"/>
        <v>0</v>
      </c>
      <c r="BM80" s="63">
        <f t="shared" si="101"/>
        <v>0</v>
      </c>
      <c r="BN80" s="63">
        <f t="shared" si="101"/>
        <v>0</v>
      </c>
      <c r="BO80" s="63">
        <f t="shared" si="101"/>
        <v>0</v>
      </c>
      <c r="BP80" s="63">
        <f t="shared" si="101"/>
        <v>0</v>
      </c>
      <c r="BQ80" s="65">
        <f t="shared" si="10"/>
        <v>0</v>
      </c>
      <c r="BS80" s="68">
        <f t="shared" si="68"/>
        <v>0</v>
      </c>
      <c r="BV80" s="93">
        <f t="shared" si="104"/>
        <v>0</v>
      </c>
      <c r="BW80" s="93">
        <f t="shared" si="104"/>
        <v>0</v>
      </c>
      <c r="BX80" s="93">
        <f t="shared" si="104"/>
        <v>0</v>
      </c>
      <c r="BY80" s="93">
        <f t="shared" si="104"/>
        <v>0</v>
      </c>
      <c r="BZ80" s="93">
        <f t="shared" si="104"/>
        <v>0</v>
      </c>
      <c r="CA80" s="93">
        <f t="shared" si="104"/>
        <v>0</v>
      </c>
      <c r="CB80" s="93">
        <f t="shared" si="104"/>
        <v>0</v>
      </c>
      <c r="CC80" s="93">
        <f t="shared" si="104"/>
        <v>0</v>
      </c>
      <c r="CD80" s="93">
        <f t="shared" si="104"/>
        <v>0</v>
      </c>
      <c r="CE80" s="94">
        <f t="shared" si="13"/>
        <v>0</v>
      </c>
      <c r="CF80" s="95"/>
      <c r="CG80" s="96">
        <f t="shared" si="85"/>
        <v>0</v>
      </c>
      <c r="CJ80" s="63">
        <f t="shared" si="90"/>
        <v>0</v>
      </c>
      <c r="CK80" s="63">
        <f t="shared" si="90"/>
        <v>0</v>
      </c>
      <c r="CL80" s="63">
        <f t="shared" si="90"/>
        <v>0</v>
      </c>
      <c r="CM80" s="63">
        <f t="shared" si="90"/>
        <v>0</v>
      </c>
      <c r="CN80" s="63">
        <f t="shared" si="90"/>
        <v>0</v>
      </c>
      <c r="CO80" s="63">
        <f t="shared" si="90"/>
        <v>0</v>
      </c>
      <c r="CP80" s="63">
        <f t="shared" si="90"/>
        <v>0</v>
      </c>
      <c r="CQ80" s="63">
        <f t="shared" si="90"/>
        <v>0</v>
      </c>
      <c r="CR80" s="63">
        <f t="shared" si="90"/>
        <v>0</v>
      </c>
      <c r="CS80" s="65">
        <f t="shared" si="102"/>
        <v>0</v>
      </c>
      <c r="CU80" s="68">
        <f t="shared" ref="CU80:CU169" si="105">+CS80-BV80</f>
        <v>0</v>
      </c>
      <c r="CW80" s="63">
        <f t="shared" si="91"/>
        <v>0</v>
      </c>
      <c r="CX80" s="63">
        <f t="shared" si="91"/>
        <v>0</v>
      </c>
      <c r="CY80" s="63">
        <f t="shared" si="91"/>
        <v>0</v>
      </c>
      <c r="CZ80" s="63">
        <f t="shared" si="91"/>
        <v>0</v>
      </c>
      <c r="DA80" s="63">
        <f t="shared" si="91"/>
        <v>0</v>
      </c>
      <c r="DB80" s="63">
        <f t="shared" si="91"/>
        <v>0</v>
      </c>
      <c r="DC80" s="63">
        <f t="shared" si="91"/>
        <v>0</v>
      </c>
      <c r="DD80" s="63">
        <f t="shared" si="91"/>
        <v>0</v>
      </c>
      <c r="DE80" s="63">
        <f t="shared" si="91"/>
        <v>0</v>
      </c>
      <c r="DF80" s="63">
        <f t="shared" si="92"/>
        <v>0</v>
      </c>
      <c r="DH80" s="68">
        <f t="shared" si="86"/>
        <v>0</v>
      </c>
      <c r="DJ80" s="63">
        <f t="shared" si="93"/>
        <v>0</v>
      </c>
      <c r="DK80" s="63">
        <f t="shared" si="93"/>
        <v>0</v>
      </c>
      <c r="DL80" s="63">
        <f t="shared" si="93"/>
        <v>0</v>
      </c>
      <c r="DM80" s="63">
        <f t="shared" si="93"/>
        <v>0</v>
      </c>
      <c r="DN80" s="63">
        <f t="shared" si="93"/>
        <v>0</v>
      </c>
      <c r="DO80" s="63">
        <f t="shared" si="93"/>
        <v>0</v>
      </c>
      <c r="DP80" s="63">
        <f t="shared" si="93"/>
        <v>0</v>
      </c>
      <c r="DQ80" s="63">
        <f t="shared" si="93"/>
        <v>0</v>
      </c>
      <c r="DR80" s="63">
        <f t="shared" si="93"/>
        <v>0</v>
      </c>
      <c r="DS80" s="65">
        <f t="shared" si="24"/>
        <v>0</v>
      </c>
      <c r="DU80" s="68">
        <f t="shared" si="87"/>
        <v>0</v>
      </c>
      <c r="DW80" s="63">
        <f t="shared" si="94"/>
        <v>0</v>
      </c>
      <c r="DX80" s="63">
        <f t="shared" si="94"/>
        <v>0</v>
      </c>
      <c r="DY80" s="63">
        <f t="shared" si="94"/>
        <v>0</v>
      </c>
      <c r="DZ80" s="63">
        <f t="shared" si="94"/>
        <v>0</v>
      </c>
      <c r="EA80" s="63">
        <f t="shared" si="94"/>
        <v>0</v>
      </c>
      <c r="EB80" s="63">
        <f t="shared" si="94"/>
        <v>0</v>
      </c>
      <c r="EC80" s="63">
        <f t="shared" si="94"/>
        <v>0</v>
      </c>
      <c r="ED80" s="63">
        <f t="shared" si="94"/>
        <v>0</v>
      </c>
      <c r="EE80" s="63">
        <f t="shared" si="94"/>
        <v>0</v>
      </c>
      <c r="EF80" s="63">
        <f t="shared" si="95"/>
        <v>0</v>
      </c>
      <c r="EH80" s="68">
        <f t="shared" si="88"/>
        <v>0</v>
      </c>
      <c r="EK80" s="93">
        <f t="shared" si="96"/>
        <v>0</v>
      </c>
      <c r="EL80" s="93">
        <f t="shared" si="96"/>
        <v>0</v>
      </c>
      <c r="EM80" s="93">
        <f t="shared" si="96"/>
        <v>0</v>
      </c>
      <c r="EN80" s="93">
        <f t="shared" si="96"/>
        <v>0</v>
      </c>
      <c r="EO80" s="93">
        <f t="shared" si="96"/>
        <v>0</v>
      </c>
      <c r="EP80" s="93">
        <f t="shared" si="96"/>
        <v>0</v>
      </c>
      <c r="EQ80" s="93">
        <f t="shared" si="96"/>
        <v>0</v>
      </c>
      <c r="ER80" s="93">
        <f t="shared" si="96"/>
        <v>0</v>
      </c>
      <c r="ES80" s="93">
        <f t="shared" si="96"/>
        <v>0</v>
      </c>
      <c r="ET80" s="94">
        <f t="shared" si="31"/>
        <v>0</v>
      </c>
      <c r="EU80" s="95"/>
      <c r="EV80" s="96">
        <f t="shared" si="89"/>
        <v>0</v>
      </c>
    </row>
    <row r="81" spans="1:152" s="19" customFormat="1" ht="45" x14ac:dyDescent="0.25">
      <c r="A81" s="18" t="s">
        <v>172</v>
      </c>
      <c r="B81" s="21" t="s">
        <v>134</v>
      </c>
      <c r="C81" s="21" t="s">
        <v>299</v>
      </c>
      <c r="D81" s="22" t="s">
        <v>198</v>
      </c>
      <c r="E81" s="49">
        <v>500000</v>
      </c>
      <c r="F81" s="10"/>
      <c r="G81" s="10"/>
      <c r="H81" s="10"/>
      <c r="I81" s="10">
        <f t="shared" si="33"/>
        <v>500000</v>
      </c>
      <c r="J81" s="25"/>
      <c r="L81" s="44">
        <v>42241</v>
      </c>
      <c r="M81" s="45" t="s">
        <v>125</v>
      </c>
      <c r="N81" s="45" t="s">
        <v>42</v>
      </c>
      <c r="O81" s="45" t="s">
        <v>42</v>
      </c>
      <c r="P81" s="45"/>
      <c r="R81" s="69" t="s">
        <v>282</v>
      </c>
      <c r="S81" s="51"/>
      <c r="U81" s="63">
        <f t="shared" si="97"/>
        <v>0</v>
      </c>
      <c r="V81" s="63">
        <f t="shared" si="97"/>
        <v>0</v>
      </c>
      <c r="W81" s="63">
        <f t="shared" si="97"/>
        <v>0</v>
      </c>
      <c r="X81" s="63">
        <f t="shared" si="97"/>
        <v>0</v>
      </c>
      <c r="Y81" s="63">
        <f t="shared" si="97"/>
        <v>0</v>
      </c>
      <c r="Z81" s="63">
        <f t="shared" si="97"/>
        <v>0</v>
      </c>
      <c r="AA81" s="63">
        <f t="shared" si="97"/>
        <v>0</v>
      </c>
      <c r="AB81" s="63">
        <f t="shared" si="97"/>
        <v>0</v>
      </c>
      <c r="AC81" s="63">
        <f t="shared" si="97"/>
        <v>0</v>
      </c>
      <c r="AD81" s="65">
        <f t="shared" si="98"/>
        <v>0</v>
      </c>
      <c r="AF81" s="68">
        <f t="shared" si="103"/>
        <v>0</v>
      </c>
      <c r="AH81" s="63">
        <f t="shared" si="99"/>
        <v>0</v>
      </c>
      <c r="AI81" s="63">
        <f t="shared" si="99"/>
        <v>0</v>
      </c>
      <c r="AJ81" s="63">
        <f t="shared" si="99"/>
        <v>0</v>
      </c>
      <c r="AK81" s="63">
        <f t="shared" si="99"/>
        <v>0</v>
      </c>
      <c r="AL81" s="63">
        <f t="shared" si="99"/>
        <v>0</v>
      </c>
      <c r="AM81" s="63">
        <f t="shared" si="99"/>
        <v>0</v>
      </c>
      <c r="AN81" s="63">
        <f t="shared" si="99"/>
        <v>0</v>
      </c>
      <c r="AO81" s="63">
        <f t="shared" si="99"/>
        <v>0</v>
      </c>
      <c r="AP81" s="63">
        <f t="shared" si="99"/>
        <v>0</v>
      </c>
      <c r="AQ81" s="65">
        <f>SUM(AH81:AP81)</f>
        <v>0</v>
      </c>
      <c r="AS81" s="68">
        <f t="shared" ref="AS81:AS135" si="106">+AQ81-F81</f>
        <v>0</v>
      </c>
      <c r="AU81" s="63">
        <f t="shared" si="100"/>
        <v>0</v>
      </c>
      <c r="AV81" s="63">
        <f t="shared" si="100"/>
        <v>0</v>
      </c>
      <c r="AW81" s="63">
        <f t="shared" si="100"/>
        <v>0</v>
      </c>
      <c r="AX81" s="63">
        <f t="shared" si="100"/>
        <v>0</v>
      </c>
      <c r="AY81" s="63">
        <f t="shared" si="100"/>
        <v>0</v>
      </c>
      <c r="AZ81" s="63">
        <f t="shared" si="100"/>
        <v>0</v>
      </c>
      <c r="BA81" s="63">
        <f t="shared" si="100"/>
        <v>0</v>
      </c>
      <c r="BB81" s="63">
        <f t="shared" si="100"/>
        <v>0</v>
      </c>
      <c r="BC81" s="63">
        <f t="shared" si="100"/>
        <v>0</v>
      </c>
      <c r="BD81" s="65">
        <f>SUM(AU81:BC81)</f>
        <v>0</v>
      </c>
      <c r="BF81" s="68">
        <f t="shared" ref="BF81:BF135" si="107">+BD81-H81</f>
        <v>0</v>
      </c>
      <c r="BH81" s="63">
        <f t="shared" si="101"/>
        <v>0</v>
      </c>
      <c r="BI81" s="63">
        <f t="shared" si="101"/>
        <v>0</v>
      </c>
      <c r="BJ81" s="63">
        <f t="shared" si="101"/>
        <v>0</v>
      </c>
      <c r="BK81" s="63">
        <f t="shared" si="101"/>
        <v>0</v>
      </c>
      <c r="BL81" s="63">
        <f t="shared" si="101"/>
        <v>0</v>
      </c>
      <c r="BM81" s="63">
        <f t="shared" si="101"/>
        <v>0</v>
      </c>
      <c r="BN81" s="63">
        <f t="shared" si="101"/>
        <v>0</v>
      </c>
      <c r="BO81" s="63">
        <f t="shared" si="101"/>
        <v>0</v>
      </c>
      <c r="BP81" s="63">
        <f t="shared" si="101"/>
        <v>0</v>
      </c>
      <c r="BQ81" s="65">
        <f>SUM(BH81:BP81)</f>
        <v>0</v>
      </c>
      <c r="BS81" s="68">
        <f t="shared" ref="BS81:BS135" si="108">+BQ81-E81</f>
        <v>-500000</v>
      </c>
      <c r="BV81" s="93">
        <f t="shared" si="104"/>
        <v>0</v>
      </c>
      <c r="BW81" s="93">
        <f t="shared" si="104"/>
        <v>0</v>
      </c>
      <c r="BX81" s="93">
        <f t="shared" si="104"/>
        <v>0</v>
      </c>
      <c r="BY81" s="93">
        <f t="shared" si="104"/>
        <v>0</v>
      </c>
      <c r="BZ81" s="93">
        <f t="shared" si="104"/>
        <v>0</v>
      </c>
      <c r="CA81" s="93">
        <f t="shared" si="104"/>
        <v>0</v>
      </c>
      <c r="CB81" s="93">
        <f t="shared" si="104"/>
        <v>0</v>
      </c>
      <c r="CC81" s="93">
        <f t="shared" si="104"/>
        <v>0</v>
      </c>
      <c r="CD81" s="93">
        <f t="shared" si="104"/>
        <v>0</v>
      </c>
      <c r="CE81" s="94">
        <f>SUM(BV81:CD81)</f>
        <v>0</v>
      </c>
      <c r="CF81" s="95"/>
      <c r="CG81" s="96">
        <f t="shared" si="85"/>
        <v>0</v>
      </c>
      <c r="CJ81" s="63">
        <f t="shared" si="90"/>
        <v>0</v>
      </c>
      <c r="CK81" s="63">
        <f t="shared" si="90"/>
        <v>0</v>
      </c>
      <c r="CL81" s="63">
        <f t="shared" si="90"/>
        <v>0</v>
      </c>
      <c r="CM81" s="63">
        <f t="shared" si="90"/>
        <v>0</v>
      </c>
      <c r="CN81" s="63">
        <f t="shared" si="90"/>
        <v>0</v>
      </c>
      <c r="CO81" s="63">
        <f t="shared" si="90"/>
        <v>0</v>
      </c>
      <c r="CP81" s="63">
        <f t="shared" si="90"/>
        <v>0</v>
      </c>
      <c r="CQ81" s="63">
        <f t="shared" si="90"/>
        <v>0</v>
      </c>
      <c r="CR81" s="63">
        <f t="shared" si="90"/>
        <v>0</v>
      </c>
      <c r="CS81" s="65">
        <f t="shared" si="102"/>
        <v>0</v>
      </c>
      <c r="CU81" s="68">
        <f t="shared" si="105"/>
        <v>0</v>
      </c>
      <c r="CW81" s="63">
        <f t="shared" si="91"/>
        <v>0</v>
      </c>
      <c r="CX81" s="63">
        <f t="shared" si="91"/>
        <v>0</v>
      </c>
      <c r="CY81" s="63">
        <f t="shared" si="91"/>
        <v>0</v>
      </c>
      <c r="CZ81" s="63">
        <f t="shared" si="91"/>
        <v>0</v>
      </c>
      <c r="DA81" s="63">
        <f t="shared" si="91"/>
        <v>0</v>
      </c>
      <c r="DB81" s="63">
        <f t="shared" si="91"/>
        <v>0</v>
      </c>
      <c r="DC81" s="63">
        <f t="shared" si="91"/>
        <v>0</v>
      </c>
      <c r="DD81" s="63">
        <f t="shared" si="91"/>
        <v>0</v>
      </c>
      <c r="DE81" s="63">
        <f t="shared" si="91"/>
        <v>0</v>
      </c>
      <c r="DF81" s="63">
        <f t="shared" si="92"/>
        <v>0</v>
      </c>
      <c r="DH81" s="68">
        <f t="shared" si="86"/>
        <v>0</v>
      </c>
      <c r="DJ81" s="63">
        <f t="shared" si="93"/>
        <v>0</v>
      </c>
      <c r="DK81" s="63">
        <f t="shared" si="93"/>
        <v>0</v>
      </c>
      <c r="DL81" s="63">
        <f t="shared" si="93"/>
        <v>0</v>
      </c>
      <c r="DM81" s="63">
        <f t="shared" si="93"/>
        <v>0</v>
      </c>
      <c r="DN81" s="63">
        <f t="shared" si="93"/>
        <v>0</v>
      </c>
      <c r="DO81" s="63">
        <f t="shared" si="93"/>
        <v>0</v>
      </c>
      <c r="DP81" s="63">
        <f t="shared" si="93"/>
        <v>0</v>
      </c>
      <c r="DQ81" s="63">
        <f t="shared" si="93"/>
        <v>0</v>
      </c>
      <c r="DR81" s="63">
        <f t="shared" si="93"/>
        <v>0</v>
      </c>
      <c r="DS81" s="65">
        <f>SUM(DJ81:DR81)</f>
        <v>0</v>
      </c>
      <c r="DU81" s="68">
        <f t="shared" si="87"/>
        <v>0</v>
      </c>
      <c r="DW81" s="63">
        <f t="shared" si="94"/>
        <v>0</v>
      </c>
      <c r="DX81" s="63">
        <f t="shared" si="94"/>
        <v>500000</v>
      </c>
      <c r="DY81" s="63">
        <f t="shared" si="94"/>
        <v>0</v>
      </c>
      <c r="DZ81" s="63">
        <f t="shared" si="94"/>
        <v>0</v>
      </c>
      <c r="EA81" s="63">
        <f t="shared" si="94"/>
        <v>0</v>
      </c>
      <c r="EB81" s="63">
        <f t="shared" si="94"/>
        <v>0</v>
      </c>
      <c r="EC81" s="63">
        <f t="shared" si="94"/>
        <v>0</v>
      </c>
      <c r="ED81" s="63">
        <f t="shared" si="94"/>
        <v>0</v>
      </c>
      <c r="EE81" s="63">
        <f t="shared" si="94"/>
        <v>0</v>
      </c>
      <c r="EF81" s="63">
        <f t="shared" si="95"/>
        <v>500000</v>
      </c>
      <c r="EH81" s="68">
        <f t="shared" si="88"/>
        <v>500000</v>
      </c>
      <c r="EK81" s="93">
        <f t="shared" si="96"/>
        <v>0</v>
      </c>
      <c r="EL81" s="93">
        <f t="shared" si="96"/>
        <v>0</v>
      </c>
      <c r="EM81" s="93">
        <f t="shared" si="96"/>
        <v>0</v>
      </c>
      <c r="EN81" s="93">
        <f t="shared" si="96"/>
        <v>0</v>
      </c>
      <c r="EO81" s="93">
        <f t="shared" si="96"/>
        <v>0</v>
      </c>
      <c r="EP81" s="93">
        <f t="shared" si="96"/>
        <v>0</v>
      </c>
      <c r="EQ81" s="93">
        <f t="shared" si="96"/>
        <v>0</v>
      </c>
      <c r="ER81" s="93">
        <f t="shared" si="96"/>
        <v>0</v>
      </c>
      <c r="ES81" s="93">
        <f t="shared" si="96"/>
        <v>0</v>
      </c>
      <c r="ET81" s="94">
        <f>SUM(EK81:ES81)</f>
        <v>0</v>
      </c>
      <c r="EU81" s="95"/>
      <c r="EV81" s="96">
        <f t="shared" si="89"/>
        <v>0</v>
      </c>
    </row>
    <row r="82" spans="1:152" s="19" customFormat="1" ht="45" x14ac:dyDescent="0.25">
      <c r="A82" s="18" t="s">
        <v>173</v>
      </c>
      <c r="B82" s="21" t="s">
        <v>125</v>
      </c>
      <c r="C82" s="21" t="s">
        <v>291</v>
      </c>
      <c r="D82" s="22" t="s">
        <v>324</v>
      </c>
      <c r="E82" s="22"/>
      <c r="F82" s="10"/>
      <c r="G82" s="10">
        <v>2129342</v>
      </c>
      <c r="H82" s="10">
        <v>2273490</v>
      </c>
      <c r="I82" s="10">
        <f t="shared" ref="I82:I93" si="109">SUM(E82:H82)</f>
        <v>4402832</v>
      </c>
      <c r="J82" s="25"/>
      <c r="L82" s="44">
        <v>42243</v>
      </c>
      <c r="M82" s="45" t="s">
        <v>71</v>
      </c>
      <c r="N82" s="45" t="s">
        <v>40</v>
      </c>
      <c r="O82" s="45" t="s">
        <v>54</v>
      </c>
      <c r="P82" s="45"/>
      <c r="R82" s="69" t="s">
        <v>282</v>
      </c>
      <c r="S82" s="51"/>
      <c r="U82" s="63">
        <f t="shared" si="97"/>
        <v>0</v>
      </c>
      <c r="V82" s="63">
        <f t="shared" si="97"/>
        <v>0</v>
      </c>
      <c r="W82" s="63">
        <f t="shared" si="97"/>
        <v>0</v>
      </c>
      <c r="X82" s="63">
        <f t="shared" si="97"/>
        <v>0</v>
      </c>
      <c r="Y82" s="63">
        <f t="shared" si="97"/>
        <v>0</v>
      </c>
      <c r="Z82" s="63">
        <f t="shared" si="97"/>
        <v>0</v>
      </c>
      <c r="AA82" s="63">
        <f t="shared" si="97"/>
        <v>0</v>
      </c>
      <c r="AB82" s="63">
        <f t="shared" si="97"/>
        <v>0</v>
      </c>
      <c r="AC82" s="63">
        <f t="shared" si="97"/>
        <v>0</v>
      </c>
      <c r="AD82" s="65">
        <f t="shared" si="98"/>
        <v>0</v>
      </c>
      <c r="AF82" s="68">
        <f t="shared" si="103"/>
        <v>-2129342</v>
      </c>
      <c r="AH82" s="63">
        <f t="shared" si="99"/>
        <v>0</v>
      </c>
      <c r="AI82" s="63">
        <f t="shared" si="99"/>
        <v>0</v>
      </c>
      <c r="AJ82" s="63">
        <f t="shared" si="99"/>
        <v>0</v>
      </c>
      <c r="AK82" s="63">
        <f t="shared" si="99"/>
        <v>0</v>
      </c>
      <c r="AL82" s="63">
        <f t="shared" si="99"/>
        <v>0</v>
      </c>
      <c r="AM82" s="63">
        <f t="shared" si="99"/>
        <v>0</v>
      </c>
      <c r="AN82" s="63">
        <f t="shared" si="99"/>
        <v>0</v>
      </c>
      <c r="AO82" s="63">
        <f t="shared" si="99"/>
        <v>0</v>
      </c>
      <c r="AP82" s="63">
        <f t="shared" si="99"/>
        <v>0</v>
      </c>
      <c r="AQ82" s="65">
        <f>SUM(AH82:AP82)</f>
        <v>0</v>
      </c>
      <c r="AS82" s="68">
        <f t="shared" si="106"/>
        <v>0</v>
      </c>
      <c r="AU82" s="63">
        <f t="shared" si="100"/>
        <v>0</v>
      </c>
      <c r="AV82" s="63">
        <f t="shared" si="100"/>
        <v>0</v>
      </c>
      <c r="AW82" s="63">
        <f t="shared" si="100"/>
        <v>0</v>
      </c>
      <c r="AX82" s="63">
        <f t="shared" si="100"/>
        <v>0</v>
      </c>
      <c r="AY82" s="63">
        <f t="shared" si="100"/>
        <v>0</v>
      </c>
      <c r="AZ82" s="63">
        <f t="shared" si="100"/>
        <v>0</v>
      </c>
      <c r="BA82" s="63">
        <f t="shared" si="100"/>
        <v>0</v>
      </c>
      <c r="BB82" s="63">
        <f t="shared" si="100"/>
        <v>0</v>
      </c>
      <c r="BC82" s="63">
        <f t="shared" si="100"/>
        <v>0</v>
      </c>
      <c r="BD82" s="65">
        <f>SUM(AU82:BC82)</f>
        <v>0</v>
      </c>
      <c r="BF82" s="68">
        <f t="shared" si="107"/>
        <v>-2273490</v>
      </c>
      <c r="BH82" s="63">
        <f t="shared" si="101"/>
        <v>0</v>
      </c>
      <c r="BI82" s="63">
        <f t="shared" si="101"/>
        <v>0</v>
      </c>
      <c r="BJ82" s="63">
        <f t="shared" si="101"/>
        <v>0</v>
      </c>
      <c r="BK82" s="63">
        <f t="shared" si="101"/>
        <v>0</v>
      </c>
      <c r="BL82" s="63">
        <f t="shared" si="101"/>
        <v>0</v>
      </c>
      <c r="BM82" s="63">
        <f t="shared" si="101"/>
        <v>0</v>
      </c>
      <c r="BN82" s="63">
        <f t="shared" si="101"/>
        <v>0</v>
      </c>
      <c r="BO82" s="63">
        <f t="shared" si="101"/>
        <v>0</v>
      </c>
      <c r="BP82" s="63">
        <f t="shared" si="101"/>
        <v>0</v>
      </c>
      <c r="BQ82" s="65">
        <f>SUM(BH82:BP82)</f>
        <v>0</v>
      </c>
      <c r="BS82" s="68">
        <f t="shared" si="108"/>
        <v>0</v>
      </c>
      <c r="BV82" s="93">
        <f t="shared" si="104"/>
        <v>0</v>
      </c>
      <c r="BW82" s="93">
        <f t="shared" si="104"/>
        <v>0</v>
      </c>
      <c r="BX82" s="93">
        <f t="shared" si="104"/>
        <v>0</v>
      </c>
      <c r="BY82" s="93">
        <f t="shared" si="104"/>
        <v>0</v>
      </c>
      <c r="BZ82" s="93">
        <f t="shared" si="104"/>
        <v>0</v>
      </c>
      <c r="CA82" s="93">
        <f t="shared" si="104"/>
        <v>0</v>
      </c>
      <c r="CB82" s="93">
        <f t="shared" si="104"/>
        <v>0</v>
      </c>
      <c r="CC82" s="93">
        <f t="shared" si="104"/>
        <v>0</v>
      </c>
      <c r="CD82" s="93">
        <f t="shared" si="104"/>
        <v>0</v>
      </c>
      <c r="CE82" s="94">
        <f>SUM(BV82:CD82)</f>
        <v>0</v>
      </c>
      <c r="CF82" s="95"/>
      <c r="CG82" s="96">
        <f t="shared" si="85"/>
        <v>0</v>
      </c>
      <c r="CJ82" s="63">
        <f t="shared" si="90"/>
        <v>2129342</v>
      </c>
      <c r="CK82" s="63">
        <f t="shared" si="90"/>
        <v>0</v>
      </c>
      <c r="CL82" s="63">
        <f t="shared" si="90"/>
        <v>0</v>
      </c>
      <c r="CM82" s="63">
        <f t="shared" si="90"/>
        <v>0</v>
      </c>
      <c r="CN82" s="63">
        <f t="shared" si="90"/>
        <v>0</v>
      </c>
      <c r="CO82" s="63">
        <f t="shared" si="90"/>
        <v>0</v>
      </c>
      <c r="CP82" s="63">
        <f t="shared" si="90"/>
        <v>0</v>
      </c>
      <c r="CQ82" s="63">
        <f t="shared" si="90"/>
        <v>0</v>
      </c>
      <c r="CR82" s="63">
        <f t="shared" si="90"/>
        <v>0</v>
      </c>
      <c r="CS82" s="65">
        <f t="shared" si="102"/>
        <v>2129342</v>
      </c>
      <c r="CU82" s="68">
        <f t="shared" si="105"/>
        <v>2129342</v>
      </c>
      <c r="CW82" s="63">
        <f t="shared" si="91"/>
        <v>0</v>
      </c>
      <c r="CX82" s="63">
        <f t="shared" si="91"/>
        <v>0</v>
      </c>
      <c r="CY82" s="63">
        <f t="shared" si="91"/>
        <v>0</v>
      </c>
      <c r="CZ82" s="63">
        <f t="shared" si="91"/>
        <v>0</v>
      </c>
      <c r="DA82" s="63">
        <f t="shared" si="91"/>
        <v>0</v>
      </c>
      <c r="DB82" s="63">
        <f t="shared" si="91"/>
        <v>0</v>
      </c>
      <c r="DC82" s="63">
        <f t="shared" si="91"/>
        <v>0</v>
      </c>
      <c r="DD82" s="63">
        <f t="shared" si="91"/>
        <v>0</v>
      </c>
      <c r="DE82" s="63">
        <f t="shared" si="91"/>
        <v>0</v>
      </c>
      <c r="DF82" s="63">
        <f t="shared" si="92"/>
        <v>0</v>
      </c>
      <c r="DH82" s="68">
        <f t="shared" si="86"/>
        <v>0</v>
      </c>
      <c r="DJ82" s="63">
        <f t="shared" si="93"/>
        <v>2273490</v>
      </c>
      <c r="DK82" s="63">
        <f t="shared" si="93"/>
        <v>0</v>
      </c>
      <c r="DL82" s="63">
        <f t="shared" si="93"/>
        <v>0</v>
      </c>
      <c r="DM82" s="63">
        <f t="shared" si="93"/>
        <v>0</v>
      </c>
      <c r="DN82" s="63">
        <f t="shared" si="93"/>
        <v>0</v>
      </c>
      <c r="DO82" s="63">
        <f t="shared" si="93"/>
        <v>0</v>
      </c>
      <c r="DP82" s="63">
        <f t="shared" si="93"/>
        <v>0</v>
      </c>
      <c r="DQ82" s="63">
        <f t="shared" si="93"/>
        <v>0</v>
      </c>
      <c r="DR82" s="63">
        <f t="shared" si="93"/>
        <v>0</v>
      </c>
      <c r="DS82" s="65">
        <f>SUM(DJ82:DR82)</f>
        <v>2273490</v>
      </c>
      <c r="DU82" s="68">
        <f t="shared" si="87"/>
        <v>2273490</v>
      </c>
      <c r="DW82" s="63">
        <f t="shared" si="94"/>
        <v>0</v>
      </c>
      <c r="DX82" s="63">
        <f t="shared" si="94"/>
        <v>0</v>
      </c>
      <c r="DY82" s="63">
        <f t="shared" si="94"/>
        <v>0</v>
      </c>
      <c r="DZ82" s="63">
        <f t="shared" si="94"/>
        <v>0</v>
      </c>
      <c r="EA82" s="63">
        <f t="shared" si="94"/>
        <v>0</v>
      </c>
      <c r="EB82" s="63">
        <f t="shared" si="94"/>
        <v>0</v>
      </c>
      <c r="EC82" s="63">
        <f t="shared" si="94"/>
        <v>0</v>
      </c>
      <c r="ED82" s="63">
        <f t="shared" si="94"/>
        <v>0</v>
      </c>
      <c r="EE82" s="63">
        <f t="shared" si="94"/>
        <v>0</v>
      </c>
      <c r="EF82" s="63">
        <f t="shared" si="95"/>
        <v>0</v>
      </c>
      <c r="EH82" s="68">
        <f t="shared" si="88"/>
        <v>0</v>
      </c>
      <c r="EK82" s="93">
        <f t="shared" si="96"/>
        <v>0</v>
      </c>
      <c r="EL82" s="93">
        <f t="shared" si="96"/>
        <v>0</v>
      </c>
      <c r="EM82" s="93">
        <f t="shared" si="96"/>
        <v>0</v>
      </c>
      <c r="EN82" s="93">
        <f t="shared" si="96"/>
        <v>0</v>
      </c>
      <c r="EO82" s="93">
        <f t="shared" si="96"/>
        <v>0</v>
      </c>
      <c r="EP82" s="93">
        <f t="shared" si="96"/>
        <v>0</v>
      </c>
      <c r="EQ82" s="93">
        <f t="shared" si="96"/>
        <v>0</v>
      </c>
      <c r="ER82" s="93">
        <f t="shared" si="96"/>
        <v>0</v>
      </c>
      <c r="ES82" s="93">
        <f t="shared" si="96"/>
        <v>0</v>
      </c>
      <c r="ET82" s="94">
        <f>SUM(EK82:ES82)</f>
        <v>0</v>
      </c>
      <c r="EU82" s="95"/>
      <c r="EV82" s="96">
        <f t="shared" si="89"/>
        <v>0</v>
      </c>
    </row>
    <row r="83" spans="1:152" s="19" customFormat="1" ht="15" x14ac:dyDescent="0.25">
      <c r="A83" s="18" t="s">
        <v>174</v>
      </c>
      <c r="B83" s="21" t="s">
        <v>125</v>
      </c>
      <c r="C83" s="21" t="s">
        <v>299</v>
      </c>
      <c r="D83" s="22" t="s">
        <v>332</v>
      </c>
      <c r="E83" s="49">
        <v>1200000</v>
      </c>
      <c r="F83" s="10">
        <v>1201500</v>
      </c>
      <c r="G83" s="10">
        <v>317098</v>
      </c>
      <c r="H83" s="10"/>
      <c r="I83" s="10">
        <f t="shared" si="109"/>
        <v>2718598</v>
      </c>
      <c r="J83" s="25">
        <v>3</v>
      </c>
      <c r="L83" s="44">
        <v>42244</v>
      </c>
      <c r="M83" s="45" t="s">
        <v>42</v>
      </c>
      <c r="N83" s="45" t="s">
        <v>42</v>
      </c>
      <c r="O83" s="45" t="s">
        <v>42</v>
      </c>
      <c r="P83" s="45"/>
      <c r="R83" s="69" t="s">
        <v>282</v>
      </c>
      <c r="S83" s="51"/>
      <c r="U83" s="63">
        <f t="shared" si="97"/>
        <v>0</v>
      </c>
      <c r="V83" s="63">
        <f t="shared" si="97"/>
        <v>0</v>
      </c>
      <c r="W83" s="63">
        <f t="shared" si="97"/>
        <v>0</v>
      </c>
      <c r="X83" s="63">
        <f t="shared" si="97"/>
        <v>0</v>
      </c>
      <c r="Y83" s="63">
        <f t="shared" si="97"/>
        <v>0</v>
      </c>
      <c r="Z83" s="63">
        <f t="shared" si="97"/>
        <v>0</v>
      </c>
      <c r="AA83" s="63">
        <f t="shared" si="97"/>
        <v>0</v>
      </c>
      <c r="AB83" s="63">
        <f t="shared" si="97"/>
        <v>0</v>
      </c>
      <c r="AC83" s="63">
        <f t="shared" si="97"/>
        <v>0</v>
      </c>
      <c r="AD83" s="65">
        <f t="shared" si="98"/>
        <v>0</v>
      </c>
      <c r="AF83" s="68">
        <f t="shared" si="103"/>
        <v>-317098</v>
      </c>
      <c r="AH83" s="63">
        <f t="shared" si="99"/>
        <v>0</v>
      </c>
      <c r="AI83" s="63">
        <f t="shared" si="99"/>
        <v>0</v>
      </c>
      <c r="AJ83" s="63">
        <f t="shared" si="99"/>
        <v>0</v>
      </c>
      <c r="AK83" s="63">
        <f t="shared" si="99"/>
        <v>0</v>
      </c>
      <c r="AL83" s="63">
        <f t="shared" si="99"/>
        <v>0</v>
      </c>
      <c r="AM83" s="63">
        <f t="shared" si="99"/>
        <v>0</v>
      </c>
      <c r="AN83" s="63">
        <f t="shared" si="99"/>
        <v>0</v>
      </c>
      <c r="AO83" s="63">
        <f t="shared" si="99"/>
        <v>0</v>
      </c>
      <c r="AP83" s="63">
        <f t="shared" si="99"/>
        <v>0</v>
      </c>
      <c r="AQ83" s="65">
        <f>SUM(AH83:AP83)</f>
        <v>0</v>
      </c>
      <c r="AS83" s="68">
        <f t="shared" si="106"/>
        <v>-1201500</v>
      </c>
      <c r="AU83" s="63">
        <f t="shared" si="100"/>
        <v>0</v>
      </c>
      <c r="AV83" s="63">
        <f t="shared" si="100"/>
        <v>0</v>
      </c>
      <c r="AW83" s="63">
        <f t="shared" si="100"/>
        <v>0</v>
      </c>
      <c r="AX83" s="63">
        <f t="shared" si="100"/>
        <v>0</v>
      </c>
      <c r="AY83" s="63">
        <f t="shared" si="100"/>
        <v>0</v>
      </c>
      <c r="AZ83" s="63">
        <f t="shared" si="100"/>
        <v>0</v>
      </c>
      <c r="BA83" s="63">
        <f t="shared" si="100"/>
        <v>0</v>
      </c>
      <c r="BB83" s="63">
        <f t="shared" si="100"/>
        <v>0</v>
      </c>
      <c r="BC83" s="63">
        <f t="shared" si="100"/>
        <v>0</v>
      </c>
      <c r="BD83" s="65">
        <f>SUM(AU83:BC83)</f>
        <v>0</v>
      </c>
      <c r="BF83" s="68">
        <f t="shared" si="107"/>
        <v>0</v>
      </c>
      <c r="BH83" s="63">
        <f t="shared" si="101"/>
        <v>0</v>
      </c>
      <c r="BI83" s="63">
        <f t="shared" si="101"/>
        <v>0</v>
      </c>
      <c r="BJ83" s="63">
        <f t="shared" si="101"/>
        <v>0</v>
      </c>
      <c r="BK83" s="63">
        <f t="shared" si="101"/>
        <v>0</v>
      </c>
      <c r="BL83" s="63">
        <f t="shared" si="101"/>
        <v>0</v>
      </c>
      <c r="BM83" s="63">
        <f t="shared" si="101"/>
        <v>0</v>
      </c>
      <c r="BN83" s="63">
        <f t="shared" si="101"/>
        <v>0</v>
      </c>
      <c r="BO83" s="63">
        <f t="shared" si="101"/>
        <v>0</v>
      </c>
      <c r="BP83" s="63">
        <f t="shared" si="101"/>
        <v>0</v>
      </c>
      <c r="BQ83" s="65">
        <f>SUM(BH83:BP83)</f>
        <v>0</v>
      </c>
      <c r="BS83" s="68">
        <f t="shared" si="108"/>
        <v>-1200000</v>
      </c>
      <c r="BV83" s="93">
        <f t="shared" si="104"/>
        <v>0</v>
      </c>
      <c r="BW83" s="93">
        <f t="shared" si="104"/>
        <v>0</v>
      </c>
      <c r="BX83" s="93">
        <f t="shared" si="104"/>
        <v>0</v>
      </c>
      <c r="BY83" s="93">
        <f t="shared" si="104"/>
        <v>0</v>
      </c>
      <c r="BZ83" s="93">
        <f t="shared" si="104"/>
        <v>0</v>
      </c>
      <c r="CA83" s="93">
        <f t="shared" si="104"/>
        <v>0</v>
      </c>
      <c r="CB83" s="93">
        <f t="shared" si="104"/>
        <v>0</v>
      </c>
      <c r="CC83" s="93">
        <f t="shared" si="104"/>
        <v>0</v>
      </c>
      <c r="CD83" s="93">
        <f t="shared" si="104"/>
        <v>0</v>
      </c>
      <c r="CE83" s="94">
        <f>SUM(BV83:CD83)</f>
        <v>0</v>
      </c>
      <c r="CF83" s="95"/>
      <c r="CG83" s="96">
        <f t="shared" si="85"/>
        <v>0</v>
      </c>
      <c r="CJ83" s="63">
        <f t="shared" si="90"/>
        <v>0</v>
      </c>
      <c r="CK83" s="63">
        <f t="shared" si="90"/>
        <v>317098</v>
      </c>
      <c r="CL83" s="63">
        <f t="shared" si="90"/>
        <v>0</v>
      </c>
      <c r="CM83" s="63">
        <f t="shared" si="90"/>
        <v>0</v>
      </c>
      <c r="CN83" s="63">
        <f t="shared" si="90"/>
        <v>0</v>
      </c>
      <c r="CO83" s="63">
        <f t="shared" si="90"/>
        <v>0</v>
      </c>
      <c r="CP83" s="63">
        <f t="shared" si="90"/>
        <v>0</v>
      </c>
      <c r="CQ83" s="63">
        <f t="shared" si="90"/>
        <v>0</v>
      </c>
      <c r="CR83" s="63">
        <f t="shared" si="90"/>
        <v>0</v>
      </c>
      <c r="CS83" s="65">
        <f t="shared" si="102"/>
        <v>317098</v>
      </c>
      <c r="CU83" s="68">
        <f t="shared" si="105"/>
        <v>317098</v>
      </c>
      <c r="CW83" s="63">
        <f t="shared" si="91"/>
        <v>0</v>
      </c>
      <c r="CX83" s="63">
        <f t="shared" si="91"/>
        <v>1201500</v>
      </c>
      <c r="CY83" s="63">
        <f t="shared" si="91"/>
        <v>0</v>
      </c>
      <c r="CZ83" s="63">
        <f t="shared" si="91"/>
        <v>0</v>
      </c>
      <c r="DA83" s="63">
        <f t="shared" si="91"/>
        <v>0</v>
      </c>
      <c r="DB83" s="63">
        <f t="shared" si="91"/>
        <v>0</v>
      </c>
      <c r="DC83" s="63">
        <f t="shared" si="91"/>
        <v>0</v>
      </c>
      <c r="DD83" s="63">
        <f t="shared" si="91"/>
        <v>0</v>
      </c>
      <c r="DE83" s="63">
        <f t="shared" si="91"/>
        <v>0</v>
      </c>
      <c r="DF83" s="63">
        <f t="shared" si="92"/>
        <v>1201500</v>
      </c>
      <c r="DH83" s="68">
        <f t="shared" si="86"/>
        <v>1201500</v>
      </c>
      <c r="DJ83" s="63">
        <f t="shared" si="93"/>
        <v>0</v>
      </c>
      <c r="DK83" s="63">
        <f t="shared" si="93"/>
        <v>0</v>
      </c>
      <c r="DL83" s="63">
        <f t="shared" si="93"/>
        <v>0</v>
      </c>
      <c r="DM83" s="63">
        <f t="shared" si="93"/>
        <v>0</v>
      </c>
      <c r="DN83" s="63">
        <f t="shared" si="93"/>
        <v>0</v>
      </c>
      <c r="DO83" s="63">
        <f t="shared" si="93"/>
        <v>0</v>
      </c>
      <c r="DP83" s="63">
        <f t="shared" si="93"/>
        <v>0</v>
      </c>
      <c r="DQ83" s="63">
        <f t="shared" si="93"/>
        <v>0</v>
      </c>
      <c r="DR83" s="63">
        <f t="shared" si="93"/>
        <v>0</v>
      </c>
      <c r="DS83" s="65">
        <f>SUM(DJ83:DR83)</f>
        <v>0</v>
      </c>
      <c r="DU83" s="68">
        <f t="shared" si="87"/>
        <v>0</v>
      </c>
      <c r="DW83" s="63">
        <f t="shared" si="94"/>
        <v>0</v>
      </c>
      <c r="DX83" s="63">
        <f t="shared" si="94"/>
        <v>1200000</v>
      </c>
      <c r="DY83" s="63">
        <f t="shared" si="94"/>
        <v>0</v>
      </c>
      <c r="DZ83" s="63">
        <f t="shared" si="94"/>
        <v>0</v>
      </c>
      <c r="EA83" s="63">
        <f t="shared" si="94"/>
        <v>0</v>
      </c>
      <c r="EB83" s="63">
        <f t="shared" si="94"/>
        <v>0</v>
      </c>
      <c r="EC83" s="63">
        <f t="shared" si="94"/>
        <v>0</v>
      </c>
      <c r="ED83" s="63">
        <f t="shared" si="94"/>
        <v>0</v>
      </c>
      <c r="EE83" s="63">
        <f t="shared" si="94"/>
        <v>0</v>
      </c>
      <c r="EF83" s="63">
        <f t="shared" si="95"/>
        <v>1200000</v>
      </c>
      <c r="EH83" s="68">
        <f t="shared" si="88"/>
        <v>1200000</v>
      </c>
      <c r="EK83" s="93">
        <f t="shared" si="96"/>
        <v>0</v>
      </c>
      <c r="EL83" s="93">
        <f t="shared" si="96"/>
        <v>3</v>
      </c>
      <c r="EM83" s="93">
        <f t="shared" si="96"/>
        <v>0</v>
      </c>
      <c r="EN83" s="93">
        <f t="shared" si="96"/>
        <v>0</v>
      </c>
      <c r="EO83" s="93">
        <f t="shared" si="96"/>
        <v>0</v>
      </c>
      <c r="EP83" s="93">
        <f t="shared" si="96"/>
        <v>0</v>
      </c>
      <c r="EQ83" s="93">
        <f t="shared" si="96"/>
        <v>0</v>
      </c>
      <c r="ER83" s="93">
        <f t="shared" si="96"/>
        <v>0</v>
      </c>
      <c r="ES83" s="93">
        <f t="shared" si="96"/>
        <v>0</v>
      </c>
      <c r="ET83" s="94">
        <f>SUM(EK83:ES83)</f>
        <v>3</v>
      </c>
      <c r="EU83" s="95"/>
      <c r="EV83" s="96">
        <f t="shared" si="89"/>
        <v>3</v>
      </c>
    </row>
    <row r="84" spans="1:152" s="19" customFormat="1" ht="30" x14ac:dyDescent="0.25">
      <c r="A84" s="18" t="s">
        <v>175</v>
      </c>
      <c r="B84" s="21" t="s">
        <v>125</v>
      </c>
      <c r="C84" s="21" t="s">
        <v>299</v>
      </c>
      <c r="D84" s="22" t="s">
        <v>333</v>
      </c>
      <c r="E84" s="22"/>
      <c r="F84" s="10"/>
      <c r="G84" s="10">
        <v>107584</v>
      </c>
      <c r="H84" s="10"/>
      <c r="I84" s="10">
        <f t="shared" si="109"/>
        <v>107584</v>
      </c>
      <c r="J84" s="25">
        <v>2</v>
      </c>
      <c r="L84" s="44">
        <v>42244</v>
      </c>
      <c r="M84" s="45" t="s">
        <v>42</v>
      </c>
      <c r="N84" s="45" t="s">
        <v>42</v>
      </c>
      <c r="O84" s="45" t="s">
        <v>42</v>
      </c>
      <c r="P84" s="45"/>
      <c r="R84" s="69" t="s">
        <v>282</v>
      </c>
      <c r="S84" s="51"/>
      <c r="U84" s="63">
        <f t="shared" si="97"/>
        <v>0</v>
      </c>
      <c r="V84" s="63">
        <f t="shared" si="97"/>
        <v>0</v>
      </c>
      <c r="W84" s="63">
        <f t="shared" si="97"/>
        <v>0</v>
      </c>
      <c r="X84" s="63">
        <f t="shared" si="97"/>
        <v>0</v>
      </c>
      <c r="Y84" s="63">
        <f t="shared" si="97"/>
        <v>0</v>
      </c>
      <c r="Z84" s="63">
        <f t="shared" si="97"/>
        <v>0</v>
      </c>
      <c r="AA84" s="63">
        <f t="shared" si="97"/>
        <v>0</v>
      </c>
      <c r="AB84" s="63">
        <f t="shared" si="97"/>
        <v>0</v>
      </c>
      <c r="AC84" s="63">
        <f t="shared" si="97"/>
        <v>0</v>
      </c>
      <c r="AD84" s="65">
        <f t="shared" si="98"/>
        <v>0</v>
      </c>
      <c r="AF84" s="68">
        <f t="shared" si="103"/>
        <v>-107584</v>
      </c>
      <c r="AH84" s="63">
        <f t="shared" si="99"/>
        <v>0</v>
      </c>
      <c r="AI84" s="63">
        <f t="shared" si="99"/>
        <v>0</v>
      </c>
      <c r="AJ84" s="63">
        <f t="shared" si="99"/>
        <v>0</v>
      </c>
      <c r="AK84" s="63">
        <f t="shared" si="99"/>
        <v>0</v>
      </c>
      <c r="AL84" s="63">
        <f t="shared" si="99"/>
        <v>0</v>
      </c>
      <c r="AM84" s="63">
        <f t="shared" si="99"/>
        <v>0</v>
      </c>
      <c r="AN84" s="63">
        <f t="shared" si="99"/>
        <v>0</v>
      </c>
      <c r="AO84" s="63">
        <f t="shared" si="99"/>
        <v>0</v>
      </c>
      <c r="AP84" s="63">
        <f t="shared" si="99"/>
        <v>0</v>
      </c>
      <c r="AQ84" s="65">
        <f>SUM(AH84:AP84)</f>
        <v>0</v>
      </c>
      <c r="AS84" s="68">
        <f t="shared" si="106"/>
        <v>0</v>
      </c>
      <c r="AU84" s="63">
        <f t="shared" si="100"/>
        <v>0</v>
      </c>
      <c r="AV84" s="63">
        <f t="shared" si="100"/>
        <v>0</v>
      </c>
      <c r="AW84" s="63">
        <f t="shared" si="100"/>
        <v>0</v>
      </c>
      <c r="AX84" s="63">
        <f t="shared" si="100"/>
        <v>0</v>
      </c>
      <c r="AY84" s="63">
        <f t="shared" si="100"/>
        <v>0</v>
      </c>
      <c r="AZ84" s="63">
        <f t="shared" si="100"/>
        <v>0</v>
      </c>
      <c r="BA84" s="63">
        <f t="shared" si="100"/>
        <v>0</v>
      </c>
      <c r="BB84" s="63">
        <f t="shared" si="100"/>
        <v>0</v>
      </c>
      <c r="BC84" s="63">
        <f t="shared" si="100"/>
        <v>0</v>
      </c>
      <c r="BD84" s="65">
        <f>SUM(AU84:BC84)</f>
        <v>0</v>
      </c>
      <c r="BF84" s="68">
        <f t="shared" si="107"/>
        <v>0</v>
      </c>
      <c r="BH84" s="63">
        <f t="shared" si="101"/>
        <v>0</v>
      </c>
      <c r="BI84" s="63">
        <f t="shared" si="101"/>
        <v>0</v>
      </c>
      <c r="BJ84" s="63">
        <f t="shared" si="101"/>
        <v>0</v>
      </c>
      <c r="BK84" s="63">
        <f t="shared" si="101"/>
        <v>0</v>
      </c>
      <c r="BL84" s="63">
        <f t="shared" si="101"/>
        <v>0</v>
      </c>
      <c r="BM84" s="63">
        <f t="shared" si="101"/>
        <v>0</v>
      </c>
      <c r="BN84" s="63">
        <f t="shared" si="101"/>
        <v>0</v>
      </c>
      <c r="BO84" s="63">
        <f t="shared" si="101"/>
        <v>0</v>
      </c>
      <c r="BP84" s="63">
        <f t="shared" si="101"/>
        <v>0</v>
      </c>
      <c r="BQ84" s="65">
        <f>SUM(BH84:BP84)</f>
        <v>0</v>
      </c>
      <c r="BS84" s="68">
        <f t="shared" si="108"/>
        <v>0</v>
      </c>
      <c r="BV84" s="93">
        <f t="shared" si="104"/>
        <v>0</v>
      </c>
      <c r="BW84" s="93">
        <f t="shared" si="104"/>
        <v>0</v>
      </c>
      <c r="BX84" s="93">
        <f t="shared" si="104"/>
        <v>0</v>
      </c>
      <c r="BY84" s="93">
        <f t="shared" si="104"/>
        <v>0</v>
      </c>
      <c r="BZ84" s="93">
        <f t="shared" si="104"/>
        <v>0</v>
      </c>
      <c r="CA84" s="93">
        <f t="shared" si="104"/>
        <v>0</v>
      </c>
      <c r="CB84" s="93">
        <f t="shared" si="104"/>
        <v>0</v>
      </c>
      <c r="CC84" s="93">
        <f t="shared" si="104"/>
        <v>0</v>
      </c>
      <c r="CD84" s="93">
        <f t="shared" si="104"/>
        <v>0</v>
      </c>
      <c r="CE84" s="94">
        <f>SUM(BV84:CD84)</f>
        <v>0</v>
      </c>
      <c r="CF84" s="95"/>
      <c r="CG84" s="96">
        <f t="shared" si="85"/>
        <v>0</v>
      </c>
      <c r="CJ84" s="63">
        <f t="shared" si="90"/>
        <v>0</v>
      </c>
      <c r="CK84" s="63">
        <f t="shared" si="90"/>
        <v>107584</v>
      </c>
      <c r="CL84" s="63">
        <f t="shared" si="90"/>
        <v>0</v>
      </c>
      <c r="CM84" s="63">
        <f t="shared" si="90"/>
        <v>0</v>
      </c>
      <c r="CN84" s="63">
        <f t="shared" si="90"/>
        <v>0</v>
      </c>
      <c r="CO84" s="63">
        <f t="shared" si="90"/>
        <v>0</v>
      </c>
      <c r="CP84" s="63">
        <f t="shared" si="90"/>
        <v>0</v>
      </c>
      <c r="CQ84" s="63">
        <f t="shared" si="90"/>
        <v>0</v>
      </c>
      <c r="CR84" s="63">
        <f t="shared" si="90"/>
        <v>0</v>
      </c>
      <c r="CS84" s="65">
        <f t="shared" si="102"/>
        <v>107584</v>
      </c>
      <c r="CU84" s="68">
        <f t="shared" si="105"/>
        <v>107584</v>
      </c>
      <c r="CW84" s="63">
        <f t="shared" si="91"/>
        <v>0</v>
      </c>
      <c r="CX84" s="63">
        <f t="shared" si="91"/>
        <v>0</v>
      </c>
      <c r="CY84" s="63">
        <f t="shared" si="91"/>
        <v>0</v>
      </c>
      <c r="CZ84" s="63">
        <f t="shared" si="91"/>
        <v>0</v>
      </c>
      <c r="DA84" s="63">
        <f t="shared" si="91"/>
        <v>0</v>
      </c>
      <c r="DB84" s="63">
        <f t="shared" si="91"/>
        <v>0</v>
      </c>
      <c r="DC84" s="63">
        <f t="shared" si="91"/>
        <v>0</v>
      </c>
      <c r="DD84" s="63">
        <f t="shared" si="91"/>
        <v>0</v>
      </c>
      <c r="DE84" s="63">
        <f t="shared" si="91"/>
        <v>0</v>
      </c>
      <c r="DF84" s="63">
        <f t="shared" si="92"/>
        <v>0</v>
      </c>
      <c r="DH84" s="68">
        <f t="shared" si="86"/>
        <v>0</v>
      </c>
      <c r="DJ84" s="63">
        <f t="shared" si="93"/>
        <v>0</v>
      </c>
      <c r="DK84" s="63">
        <f t="shared" si="93"/>
        <v>0</v>
      </c>
      <c r="DL84" s="63">
        <f t="shared" si="93"/>
        <v>0</v>
      </c>
      <c r="DM84" s="63">
        <f t="shared" si="93"/>
        <v>0</v>
      </c>
      <c r="DN84" s="63">
        <f t="shared" si="93"/>
        <v>0</v>
      </c>
      <c r="DO84" s="63">
        <f t="shared" si="93"/>
        <v>0</v>
      </c>
      <c r="DP84" s="63">
        <f t="shared" si="93"/>
        <v>0</v>
      </c>
      <c r="DQ84" s="63">
        <f t="shared" si="93"/>
        <v>0</v>
      </c>
      <c r="DR84" s="63">
        <f t="shared" si="93"/>
        <v>0</v>
      </c>
      <c r="DS84" s="65">
        <f>SUM(DJ84:DR84)</f>
        <v>0</v>
      </c>
      <c r="DU84" s="68">
        <f t="shared" si="87"/>
        <v>0</v>
      </c>
      <c r="DW84" s="63">
        <f t="shared" si="94"/>
        <v>0</v>
      </c>
      <c r="DX84" s="63">
        <f t="shared" si="94"/>
        <v>0</v>
      </c>
      <c r="DY84" s="63">
        <f t="shared" si="94"/>
        <v>0</v>
      </c>
      <c r="DZ84" s="63">
        <f t="shared" si="94"/>
        <v>0</v>
      </c>
      <c r="EA84" s="63">
        <f t="shared" si="94"/>
        <v>0</v>
      </c>
      <c r="EB84" s="63">
        <f t="shared" si="94"/>
        <v>0</v>
      </c>
      <c r="EC84" s="63">
        <f t="shared" si="94"/>
        <v>0</v>
      </c>
      <c r="ED84" s="63">
        <f t="shared" si="94"/>
        <v>0</v>
      </c>
      <c r="EE84" s="63">
        <f t="shared" si="94"/>
        <v>0</v>
      </c>
      <c r="EF84" s="63">
        <f t="shared" si="95"/>
        <v>0</v>
      </c>
      <c r="EH84" s="68">
        <f t="shared" si="88"/>
        <v>0</v>
      </c>
      <c r="EK84" s="93">
        <f t="shared" si="96"/>
        <v>0</v>
      </c>
      <c r="EL84" s="93">
        <f t="shared" si="96"/>
        <v>2</v>
      </c>
      <c r="EM84" s="93">
        <f t="shared" si="96"/>
        <v>0</v>
      </c>
      <c r="EN84" s="93">
        <f t="shared" si="96"/>
        <v>0</v>
      </c>
      <c r="EO84" s="93">
        <f t="shared" si="96"/>
        <v>0</v>
      </c>
      <c r="EP84" s="93">
        <f t="shared" si="96"/>
        <v>0</v>
      </c>
      <c r="EQ84" s="93">
        <f t="shared" si="96"/>
        <v>0</v>
      </c>
      <c r="ER84" s="93">
        <f t="shared" si="96"/>
        <v>0</v>
      </c>
      <c r="ES84" s="93">
        <f t="shared" si="96"/>
        <v>0</v>
      </c>
      <c r="ET84" s="94">
        <f>SUM(EK84:ES84)</f>
        <v>2</v>
      </c>
      <c r="EU84" s="95"/>
      <c r="EV84" s="96">
        <f t="shared" si="89"/>
        <v>2</v>
      </c>
    </row>
    <row r="85" spans="1:152" s="19" customFormat="1" ht="15" x14ac:dyDescent="0.25">
      <c r="A85" s="18" t="s">
        <v>176</v>
      </c>
      <c r="B85" s="21" t="s">
        <v>125</v>
      </c>
      <c r="C85" s="21" t="s">
        <v>299</v>
      </c>
      <c r="D85" s="22" t="s">
        <v>334</v>
      </c>
      <c r="E85" s="22"/>
      <c r="F85" s="10"/>
      <c r="G85" s="10">
        <v>374277</v>
      </c>
      <c r="H85" s="10"/>
      <c r="I85" s="10">
        <f t="shared" si="109"/>
        <v>374277</v>
      </c>
      <c r="J85" s="25">
        <v>5</v>
      </c>
      <c r="L85" s="44">
        <v>42244</v>
      </c>
      <c r="M85" s="45" t="s">
        <v>42</v>
      </c>
      <c r="N85" s="45" t="s">
        <v>42</v>
      </c>
      <c r="O85" s="45" t="s">
        <v>42</v>
      </c>
      <c r="P85" s="45"/>
      <c r="R85" s="69" t="s">
        <v>282</v>
      </c>
      <c r="S85" s="51"/>
      <c r="U85" s="63">
        <f t="shared" si="97"/>
        <v>0</v>
      </c>
      <c r="V85" s="63">
        <f t="shared" si="97"/>
        <v>0</v>
      </c>
      <c r="W85" s="63">
        <f t="shared" si="97"/>
        <v>0</v>
      </c>
      <c r="X85" s="63">
        <f t="shared" si="97"/>
        <v>0</v>
      </c>
      <c r="Y85" s="63">
        <f t="shared" si="97"/>
        <v>0</v>
      </c>
      <c r="Z85" s="63">
        <f t="shared" si="97"/>
        <v>0</v>
      </c>
      <c r="AA85" s="63">
        <f t="shared" si="97"/>
        <v>0</v>
      </c>
      <c r="AB85" s="63">
        <f t="shared" si="97"/>
        <v>0</v>
      </c>
      <c r="AC85" s="63">
        <f t="shared" si="97"/>
        <v>0</v>
      </c>
      <c r="AD85" s="65">
        <f t="shared" ref="AD85:AD93" si="110">SUM(U85:AC85)</f>
        <v>0</v>
      </c>
      <c r="AF85" s="68">
        <f t="shared" ref="AF85:AF93" si="111">+AD85-G85</f>
        <v>-374277</v>
      </c>
      <c r="AH85" s="63">
        <f t="shared" si="99"/>
        <v>0</v>
      </c>
      <c r="AI85" s="63">
        <f t="shared" si="99"/>
        <v>0</v>
      </c>
      <c r="AJ85" s="63">
        <f t="shared" si="99"/>
        <v>0</v>
      </c>
      <c r="AK85" s="63">
        <f t="shared" si="99"/>
        <v>0</v>
      </c>
      <c r="AL85" s="63">
        <f t="shared" si="99"/>
        <v>0</v>
      </c>
      <c r="AM85" s="63">
        <f t="shared" si="99"/>
        <v>0</v>
      </c>
      <c r="AN85" s="63">
        <f t="shared" si="99"/>
        <v>0</v>
      </c>
      <c r="AO85" s="63">
        <f t="shared" si="99"/>
        <v>0</v>
      </c>
      <c r="AP85" s="63">
        <f t="shared" si="99"/>
        <v>0</v>
      </c>
      <c r="AQ85" s="65">
        <f t="shared" ref="AQ85:AQ93" si="112">SUM(AH85:AP85)</f>
        <v>0</v>
      </c>
      <c r="AS85" s="68">
        <f t="shared" ref="AS85:AS93" si="113">+AQ85-F85</f>
        <v>0</v>
      </c>
      <c r="AU85" s="63">
        <f t="shared" si="100"/>
        <v>0</v>
      </c>
      <c r="AV85" s="63">
        <f t="shared" si="100"/>
        <v>0</v>
      </c>
      <c r="AW85" s="63">
        <f t="shared" si="100"/>
        <v>0</v>
      </c>
      <c r="AX85" s="63">
        <f t="shared" si="100"/>
        <v>0</v>
      </c>
      <c r="AY85" s="63">
        <f t="shared" si="100"/>
        <v>0</v>
      </c>
      <c r="AZ85" s="63">
        <f t="shared" si="100"/>
        <v>0</v>
      </c>
      <c r="BA85" s="63">
        <f t="shared" si="100"/>
        <v>0</v>
      </c>
      <c r="BB85" s="63">
        <f t="shared" si="100"/>
        <v>0</v>
      </c>
      <c r="BC85" s="63">
        <f t="shared" si="100"/>
        <v>0</v>
      </c>
      <c r="BD85" s="65">
        <f t="shared" ref="BD85:BD93" si="114">SUM(AU85:BC85)</f>
        <v>0</v>
      </c>
      <c r="BF85" s="68">
        <f t="shared" ref="BF85:BF93" si="115">+BD85-H85</f>
        <v>0</v>
      </c>
      <c r="BH85" s="63">
        <f t="shared" si="101"/>
        <v>0</v>
      </c>
      <c r="BI85" s="63">
        <f t="shared" si="101"/>
        <v>0</v>
      </c>
      <c r="BJ85" s="63">
        <f t="shared" si="101"/>
        <v>0</v>
      </c>
      <c r="BK85" s="63">
        <f t="shared" si="101"/>
        <v>0</v>
      </c>
      <c r="BL85" s="63">
        <f t="shared" si="101"/>
        <v>0</v>
      </c>
      <c r="BM85" s="63">
        <f t="shared" si="101"/>
        <v>0</v>
      </c>
      <c r="BN85" s="63">
        <f t="shared" si="101"/>
        <v>0</v>
      </c>
      <c r="BO85" s="63">
        <f t="shared" si="101"/>
        <v>0</v>
      </c>
      <c r="BP85" s="63">
        <f t="shared" si="101"/>
        <v>0</v>
      </c>
      <c r="BQ85" s="65">
        <f t="shared" ref="BQ85:BQ93" si="116">SUM(BH85:BP85)</f>
        <v>0</v>
      </c>
      <c r="BS85" s="68">
        <f t="shared" ref="BS85:BS93" si="117">+BQ85-E85</f>
        <v>0</v>
      </c>
      <c r="BV85" s="93">
        <f t="shared" si="104"/>
        <v>0</v>
      </c>
      <c r="BW85" s="93">
        <f t="shared" si="104"/>
        <v>0</v>
      </c>
      <c r="BX85" s="93">
        <f t="shared" si="104"/>
        <v>0</v>
      </c>
      <c r="BY85" s="93">
        <f t="shared" si="104"/>
        <v>0</v>
      </c>
      <c r="BZ85" s="93">
        <f t="shared" si="104"/>
        <v>0</v>
      </c>
      <c r="CA85" s="93">
        <f t="shared" si="104"/>
        <v>0</v>
      </c>
      <c r="CB85" s="93">
        <f t="shared" si="104"/>
        <v>0</v>
      </c>
      <c r="CC85" s="93">
        <f t="shared" si="104"/>
        <v>0</v>
      </c>
      <c r="CD85" s="93">
        <f t="shared" si="104"/>
        <v>0</v>
      </c>
      <c r="CE85" s="94">
        <f t="shared" ref="CE85:CE107" si="118">SUM(BV85:CD85)</f>
        <v>0</v>
      </c>
      <c r="CF85" s="95"/>
      <c r="CG85" s="96">
        <f t="shared" si="85"/>
        <v>0</v>
      </c>
      <c r="CJ85" s="63">
        <f t="shared" si="90"/>
        <v>0</v>
      </c>
      <c r="CK85" s="63">
        <f t="shared" si="90"/>
        <v>374277</v>
      </c>
      <c r="CL85" s="63">
        <f t="shared" si="90"/>
        <v>0</v>
      </c>
      <c r="CM85" s="63">
        <f t="shared" si="90"/>
        <v>0</v>
      </c>
      <c r="CN85" s="63">
        <f t="shared" si="90"/>
        <v>0</v>
      </c>
      <c r="CO85" s="63">
        <f t="shared" si="90"/>
        <v>0</v>
      </c>
      <c r="CP85" s="63">
        <f t="shared" si="90"/>
        <v>0</v>
      </c>
      <c r="CQ85" s="63">
        <f t="shared" si="90"/>
        <v>0</v>
      </c>
      <c r="CR85" s="63">
        <f t="shared" si="90"/>
        <v>0</v>
      </c>
      <c r="CS85" s="65">
        <f t="shared" si="102"/>
        <v>374277</v>
      </c>
      <c r="CU85" s="68">
        <f t="shared" si="105"/>
        <v>374277</v>
      </c>
      <c r="CW85" s="63">
        <f t="shared" si="91"/>
        <v>0</v>
      </c>
      <c r="CX85" s="63">
        <f t="shared" si="91"/>
        <v>0</v>
      </c>
      <c r="CY85" s="63">
        <f t="shared" si="91"/>
        <v>0</v>
      </c>
      <c r="CZ85" s="63">
        <f t="shared" si="91"/>
        <v>0</v>
      </c>
      <c r="DA85" s="63">
        <f t="shared" si="91"/>
        <v>0</v>
      </c>
      <c r="DB85" s="63">
        <f t="shared" si="91"/>
        <v>0</v>
      </c>
      <c r="DC85" s="63">
        <f t="shared" si="91"/>
        <v>0</v>
      </c>
      <c r="DD85" s="63">
        <f t="shared" si="91"/>
        <v>0</v>
      </c>
      <c r="DE85" s="63">
        <f t="shared" si="91"/>
        <v>0</v>
      </c>
      <c r="DF85" s="63">
        <f t="shared" si="92"/>
        <v>0</v>
      </c>
      <c r="DH85" s="68">
        <f t="shared" si="86"/>
        <v>0</v>
      </c>
      <c r="DJ85" s="63">
        <f t="shared" si="93"/>
        <v>0</v>
      </c>
      <c r="DK85" s="63">
        <f t="shared" si="93"/>
        <v>0</v>
      </c>
      <c r="DL85" s="63">
        <f t="shared" si="93"/>
        <v>0</v>
      </c>
      <c r="DM85" s="63">
        <f t="shared" si="93"/>
        <v>0</v>
      </c>
      <c r="DN85" s="63">
        <f t="shared" si="93"/>
        <v>0</v>
      </c>
      <c r="DO85" s="63">
        <f t="shared" si="93"/>
        <v>0</v>
      </c>
      <c r="DP85" s="63">
        <f t="shared" si="93"/>
        <v>0</v>
      </c>
      <c r="DQ85" s="63">
        <f t="shared" si="93"/>
        <v>0</v>
      </c>
      <c r="DR85" s="63">
        <f t="shared" si="93"/>
        <v>0</v>
      </c>
      <c r="DS85" s="65">
        <f t="shared" ref="DS85:DS107" si="119">SUM(DJ85:DR85)</f>
        <v>0</v>
      </c>
      <c r="DU85" s="68">
        <f t="shared" si="87"/>
        <v>0</v>
      </c>
      <c r="DW85" s="63">
        <f t="shared" si="94"/>
        <v>0</v>
      </c>
      <c r="DX85" s="63">
        <f t="shared" si="94"/>
        <v>0</v>
      </c>
      <c r="DY85" s="63">
        <f t="shared" si="94"/>
        <v>0</v>
      </c>
      <c r="DZ85" s="63">
        <f t="shared" si="94"/>
        <v>0</v>
      </c>
      <c r="EA85" s="63">
        <f t="shared" si="94"/>
        <v>0</v>
      </c>
      <c r="EB85" s="63">
        <f t="shared" si="94"/>
        <v>0</v>
      </c>
      <c r="EC85" s="63">
        <f t="shared" si="94"/>
        <v>0</v>
      </c>
      <c r="ED85" s="63">
        <f t="shared" si="94"/>
        <v>0</v>
      </c>
      <c r="EE85" s="63">
        <f t="shared" si="94"/>
        <v>0</v>
      </c>
      <c r="EF85" s="63">
        <f t="shared" si="95"/>
        <v>0</v>
      </c>
      <c r="EH85" s="68">
        <f t="shared" si="88"/>
        <v>0</v>
      </c>
      <c r="EK85" s="93">
        <f t="shared" si="96"/>
        <v>0</v>
      </c>
      <c r="EL85" s="93">
        <f t="shared" si="96"/>
        <v>5</v>
      </c>
      <c r="EM85" s="93">
        <f t="shared" si="96"/>
        <v>0</v>
      </c>
      <c r="EN85" s="93">
        <f t="shared" si="96"/>
        <v>0</v>
      </c>
      <c r="EO85" s="93">
        <f t="shared" si="96"/>
        <v>0</v>
      </c>
      <c r="EP85" s="93">
        <f t="shared" si="96"/>
        <v>0</v>
      </c>
      <c r="EQ85" s="93">
        <f t="shared" si="96"/>
        <v>0</v>
      </c>
      <c r="ER85" s="93">
        <f t="shared" si="96"/>
        <v>0</v>
      </c>
      <c r="ES85" s="93">
        <f t="shared" si="96"/>
        <v>0</v>
      </c>
      <c r="ET85" s="94">
        <f t="shared" ref="ET85:ET107" si="120">SUM(EK85:ES85)</f>
        <v>5</v>
      </c>
      <c r="EU85" s="95"/>
      <c r="EV85" s="96">
        <f t="shared" si="89"/>
        <v>5</v>
      </c>
    </row>
    <row r="86" spans="1:152" s="19" customFormat="1" ht="60" x14ac:dyDescent="0.25">
      <c r="A86" s="18" t="s">
        <v>328</v>
      </c>
      <c r="B86" s="21" t="s">
        <v>125</v>
      </c>
      <c r="C86" s="21" t="s">
        <v>299</v>
      </c>
      <c r="D86" s="22" t="s">
        <v>344</v>
      </c>
      <c r="E86" s="49">
        <v>250000</v>
      </c>
      <c r="F86" s="10">
        <v>250000</v>
      </c>
      <c r="G86" s="10"/>
      <c r="H86" s="10"/>
      <c r="I86" s="10">
        <f t="shared" si="109"/>
        <v>500000</v>
      </c>
      <c r="J86" s="25"/>
      <c r="L86" s="44">
        <v>42244</v>
      </c>
      <c r="M86" s="45" t="s">
        <v>71</v>
      </c>
      <c r="N86" s="45" t="s">
        <v>54</v>
      </c>
      <c r="O86" s="45" t="s">
        <v>40</v>
      </c>
      <c r="P86" s="45"/>
      <c r="R86" s="69" t="s">
        <v>282</v>
      </c>
      <c r="S86" s="51"/>
      <c r="U86" s="63">
        <f t="shared" si="97"/>
        <v>0</v>
      </c>
      <c r="V86" s="63">
        <f t="shared" si="97"/>
        <v>0</v>
      </c>
      <c r="W86" s="63">
        <f t="shared" si="97"/>
        <v>0</v>
      </c>
      <c r="X86" s="63">
        <f t="shared" si="97"/>
        <v>0</v>
      </c>
      <c r="Y86" s="63">
        <f t="shared" si="97"/>
        <v>0</v>
      </c>
      <c r="Z86" s="63">
        <f t="shared" si="97"/>
        <v>0</v>
      </c>
      <c r="AA86" s="63">
        <f t="shared" si="97"/>
        <v>0</v>
      </c>
      <c r="AB86" s="63">
        <f t="shared" si="97"/>
        <v>0</v>
      </c>
      <c r="AC86" s="63">
        <f t="shared" si="97"/>
        <v>0</v>
      </c>
      <c r="AD86" s="65">
        <f t="shared" si="110"/>
        <v>0</v>
      </c>
      <c r="AF86" s="68">
        <f t="shared" si="111"/>
        <v>0</v>
      </c>
      <c r="AH86" s="63">
        <f t="shared" si="99"/>
        <v>0</v>
      </c>
      <c r="AI86" s="63">
        <f t="shared" si="99"/>
        <v>0</v>
      </c>
      <c r="AJ86" s="63">
        <f t="shared" si="99"/>
        <v>0</v>
      </c>
      <c r="AK86" s="63">
        <f t="shared" si="99"/>
        <v>0</v>
      </c>
      <c r="AL86" s="63">
        <f t="shared" si="99"/>
        <v>0</v>
      </c>
      <c r="AM86" s="63">
        <f t="shared" si="99"/>
        <v>0</v>
      </c>
      <c r="AN86" s="63">
        <f t="shared" si="99"/>
        <v>0</v>
      </c>
      <c r="AO86" s="63">
        <f t="shared" si="99"/>
        <v>0</v>
      </c>
      <c r="AP86" s="63">
        <f t="shared" si="99"/>
        <v>0</v>
      </c>
      <c r="AQ86" s="65">
        <f t="shared" si="112"/>
        <v>0</v>
      </c>
      <c r="AS86" s="68">
        <f t="shared" si="113"/>
        <v>-250000</v>
      </c>
      <c r="AU86" s="63">
        <f t="shared" si="100"/>
        <v>0</v>
      </c>
      <c r="AV86" s="63">
        <f t="shared" si="100"/>
        <v>0</v>
      </c>
      <c r="AW86" s="63">
        <f t="shared" si="100"/>
        <v>0</v>
      </c>
      <c r="AX86" s="63">
        <f t="shared" si="100"/>
        <v>0</v>
      </c>
      <c r="AY86" s="63">
        <f t="shared" si="100"/>
        <v>0</v>
      </c>
      <c r="AZ86" s="63">
        <f t="shared" si="100"/>
        <v>0</v>
      </c>
      <c r="BA86" s="63">
        <f t="shared" si="100"/>
        <v>0</v>
      </c>
      <c r="BB86" s="63">
        <f t="shared" si="100"/>
        <v>0</v>
      </c>
      <c r="BC86" s="63">
        <f t="shared" si="100"/>
        <v>0</v>
      </c>
      <c r="BD86" s="65">
        <f t="shared" si="114"/>
        <v>0</v>
      </c>
      <c r="BF86" s="68">
        <f t="shared" si="115"/>
        <v>0</v>
      </c>
      <c r="BH86" s="63">
        <f t="shared" si="101"/>
        <v>0</v>
      </c>
      <c r="BI86" s="63">
        <f t="shared" si="101"/>
        <v>0</v>
      </c>
      <c r="BJ86" s="63">
        <f t="shared" si="101"/>
        <v>0</v>
      </c>
      <c r="BK86" s="63">
        <f t="shared" si="101"/>
        <v>0</v>
      </c>
      <c r="BL86" s="63">
        <f t="shared" si="101"/>
        <v>0</v>
      </c>
      <c r="BM86" s="63">
        <f t="shared" si="101"/>
        <v>0</v>
      </c>
      <c r="BN86" s="63">
        <f t="shared" si="101"/>
        <v>0</v>
      </c>
      <c r="BO86" s="63">
        <f t="shared" si="101"/>
        <v>0</v>
      </c>
      <c r="BP86" s="63">
        <f t="shared" si="101"/>
        <v>0</v>
      </c>
      <c r="BQ86" s="65">
        <f t="shared" si="116"/>
        <v>0</v>
      </c>
      <c r="BS86" s="68">
        <f t="shared" si="117"/>
        <v>-250000</v>
      </c>
      <c r="BV86" s="93">
        <f t="shared" si="104"/>
        <v>0</v>
      </c>
      <c r="BW86" s="93">
        <f t="shared" si="104"/>
        <v>0</v>
      </c>
      <c r="BX86" s="93">
        <f t="shared" si="104"/>
        <v>0</v>
      </c>
      <c r="BY86" s="93">
        <f t="shared" si="104"/>
        <v>0</v>
      </c>
      <c r="BZ86" s="93">
        <f t="shared" si="104"/>
        <v>0</v>
      </c>
      <c r="CA86" s="93">
        <f t="shared" si="104"/>
        <v>0</v>
      </c>
      <c r="CB86" s="93">
        <f t="shared" si="104"/>
        <v>0</v>
      </c>
      <c r="CC86" s="93">
        <f t="shared" si="104"/>
        <v>0</v>
      </c>
      <c r="CD86" s="93">
        <f t="shared" si="104"/>
        <v>0</v>
      </c>
      <c r="CE86" s="94">
        <f t="shared" si="118"/>
        <v>0</v>
      </c>
      <c r="CF86" s="95"/>
      <c r="CG86" s="96">
        <f t="shared" si="85"/>
        <v>0</v>
      </c>
      <c r="CJ86" s="63">
        <f t="shared" si="90"/>
        <v>0</v>
      </c>
      <c r="CK86" s="63">
        <f t="shared" si="90"/>
        <v>0</v>
      </c>
      <c r="CL86" s="63">
        <f t="shared" si="90"/>
        <v>0</v>
      </c>
      <c r="CM86" s="63">
        <f t="shared" si="90"/>
        <v>0</v>
      </c>
      <c r="CN86" s="63">
        <f t="shared" si="90"/>
        <v>0</v>
      </c>
      <c r="CO86" s="63">
        <f t="shared" si="90"/>
        <v>0</v>
      </c>
      <c r="CP86" s="63">
        <f t="shared" si="90"/>
        <v>0</v>
      </c>
      <c r="CQ86" s="63">
        <f t="shared" si="90"/>
        <v>0</v>
      </c>
      <c r="CR86" s="63">
        <f t="shared" si="90"/>
        <v>0</v>
      </c>
      <c r="CS86" s="65">
        <f t="shared" si="102"/>
        <v>0</v>
      </c>
      <c r="CU86" s="68">
        <f t="shared" si="105"/>
        <v>0</v>
      </c>
      <c r="CW86" s="63">
        <f t="shared" si="91"/>
        <v>0</v>
      </c>
      <c r="CX86" s="63">
        <f t="shared" si="91"/>
        <v>250000</v>
      </c>
      <c r="CY86" s="63">
        <f t="shared" si="91"/>
        <v>0</v>
      </c>
      <c r="CZ86" s="63">
        <f t="shared" si="91"/>
        <v>0</v>
      </c>
      <c r="DA86" s="63">
        <f t="shared" si="91"/>
        <v>0</v>
      </c>
      <c r="DB86" s="63">
        <f t="shared" si="91"/>
        <v>0</v>
      </c>
      <c r="DC86" s="63">
        <f t="shared" si="91"/>
        <v>0</v>
      </c>
      <c r="DD86" s="63">
        <f t="shared" si="91"/>
        <v>0</v>
      </c>
      <c r="DE86" s="63">
        <f t="shared" si="91"/>
        <v>0</v>
      </c>
      <c r="DF86" s="63">
        <f t="shared" si="92"/>
        <v>250000</v>
      </c>
      <c r="DH86" s="68">
        <f t="shared" si="86"/>
        <v>250000</v>
      </c>
      <c r="DJ86" s="63">
        <f t="shared" si="93"/>
        <v>0</v>
      </c>
      <c r="DK86" s="63">
        <f t="shared" si="93"/>
        <v>0</v>
      </c>
      <c r="DL86" s="63">
        <f t="shared" si="93"/>
        <v>0</v>
      </c>
      <c r="DM86" s="63">
        <f t="shared" si="93"/>
        <v>0</v>
      </c>
      <c r="DN86" s="63">
        <f t="shared" si="93"/>
        <v>0</v>
      </c>
      <c r="DO86" s="63">
        <f t="shared" si="93"/>
        <v>0</v>
      </c>
      <c r="DP86" s="63">
        <f t="shared" si="93"/>
        <v>0</v>
      </c>
      <c r="DQ86" s="63">
        <f t="shared" si="93"/>
        <v>0</v>
      </c>
      <c r="DR86" s="63">
        <f t="shared" si="93"/>
        <v>0</v>
      </c>
      <c r="DS86" s="65">
        <f t="shared" si="119"/>
        <v>0</v>
      </c>
      <c r="DU86" s="68">
        <f t="shared" si="87"/>
        <v>0</v>
      </c>
      <c r="DW86" s="63">
        <f t="shared" si="94"/>
        <v>0</v>
      </c>
      <c r="DX86" s="63">
        <f t="shared" si="94"/>
        <v>250000</v>
      </c>
      <c r="DY86" s="63">
        <f t="shared" si="94"/>
        <v>0</v>
      </c>
      <c r="DZ86" s="63">
        <f t="shared" si="94"/>
        <v>0</v>
      </c>
      <c r="EA86" s="63">
        <f t="shared" si="94"/>
        <v>0</v>
      </c>
      <c r="EB86" s="63">
        <f t="shared" si="94"/>
        <v>0</v>
      </c>
      <c r="EC86" s="63">
        <f t="shared" si="94"/>
        <v>0</v>
      </c>
      <c r="ED86" s="63">
        <f t="shared" si="94"/>
        <v>0</v>
      </c>
      <c r="EE86" s="63">
        <f t="shared" si="94"/>
        <v>0</v>
      </c>
      <c r="EF86" s="63">
        <f t="shared" si="95"/>
        <v>250000</v>
      </c>
      <c r="EH86" s="68">
        <f t="shared" si="88"/>
        <v>250000</v>
      </c>
      <c r="EK86" s="93">
        <f t="shared" si="96"/>
        <v>0</v>
      </c>
      <c r="EL86" s="93">
        <f t="shared" si="96"/>
        <v>0</v>
      </c>
      <c r="EM86" s="93">
        <f t="shared" si="96"/>
        <v>0</v>
      </c>
      <c r="EN86" s="93">
        <f t="shared" si="96"/>
        <v>0</v>
      </c>
      <c r="EO86" s="93">
        <f t="shared" si="96"/>
        <v>0</v>
      </c>
      <c r="EP86" s="93">
        <f t="shared" si="96"/>
        <v>0</v>
      </c>
      <c r="EQ86" s="93">
        <f t="shared" si="96"/>
        <v>0</v>
      </c>
      <c r="ER86" s="93">
        <f t="shared" si="96"/>
        <v>0</v>
      </c>
      <c r="ES86" s="93">
        <f t="shared" si="96"/>
        <v>0</v>
      </c>
      <c r="ET86" s="94">
        <f t="shared" si="120"/>
        <v>0</v>
      </c>
      <c r="EU86" s="95"/>
      <c r="EV86" s="96">
        <f t="shared" si="89"/>
        <v>0</v>
      </c>
    </row>
    <row r="87" spans="1:152" s="19" customFormat="1" ht="178.95" customHeight="1" x14ac:dyDescent="0.25">
      <c r="A87" s="18" t="s">
        <v>363</v>
      </c>
      <c r="B87" s="21" t="s">
        <v>51</v>
      </c>
      <c r="C87" s="21" t="s">
        <v>299</v>
      </c>
      <c r="D87" s="22" t="s">
        <v>345</v>
      </c>
      <c r="E87" s="49">
        <v>0</v>
      </c>
      <c r="F87" s="10"/>
      <c r="G87" s="10"/>
      <c r="H87" s="10"/>
      <c r="I87" s="10">
        <f t="shared" si="109"/>
        <v>0</v>
      </c>
      <c r="J87" s="25"/>
      <c r="L87" s="44">
        <v>42247</v>
      </c>
      <c r="M87" s="45" t="s">
        <v>66</v>
      </c>
      <c r="N87" s="45" t="s">
        <v>105</v>
      </c>
      <c r="O87" s="45" t="s">
        <v>106</v>
      </c>
      <c r="P87" s="45"/>
      <c r="R87" s="69" t="s">
        <v>282</v>
      </c>
      <c r="S87" s="51"/>
      <c r="U87" s="63">
        <f t="shared" ref="U87:AC93" si="121">IF($C87=U$3,(IF($R87="On",$G87,0)),0)</f>
        <v>0</v>
      </c>
      <c r="V87" s="63">
        <f t="shared" si="121"/>
        <v>0</v>
      </c>
      <c r="W87" s="63">
        <f t="shared" si="121"/>
        <v>0</v>
      </c>
      <c r="X87" s="63">
        <f t="shared" si="121"/>
        <v>0</v>
      </c>
      <c r="Y87" s="63">
        <f t="shared" si="121"/>
        <v>0</v>
      </c>
      <c r="Z87" s="63">
        <f t="shared" si="121"/>
        <v>0</v>
      </c>
      <c r="AA87" s="63">
        <f t="shared" si="121"/>
        <v>0</v>
      </c>
      <c r="AB87" s="63">
        <f t="shared" si="121"/>
        <v>0</v>
      </c>
      <c r="AC87" s="63">
        <f t="shared" si="121"/>
        <v>0</v>
      </c>
      <c r="AD87" s="65">
        <f t="shared" si="110"/>
        <v>0</v>
      </c>
      <c r="AF87" s="68">
        <f t="shared" si="111"/>
        <v>0</v>
      </c>
      <c r="AH87" s="63">
        <f t="shared" ref="AH87:AP93" si="122">IF($C87=AH$3,(IF($R87="On",$F87,0)),0)</f>
        <v>0</v>
      </c>
      <c r="AI87" s="63">
        <f t="shared" si="122"/>
        <v>0</v>
      </c>
      <c r="AJ87" s="63">
        <f t="shared" si="122"/>
        <v>0</v>
      </c>
      <c r="AK87" s="63">
        <f t="shared" si="122"/>
        <v>0</v>
      </c>
      <c r="AL87" s="63">
        <f t="shared" si="122"/>
        <v>0</v>
      </c>
      <c r="AM87" s="63">
        <f t="shared" si="122"/>
        <v>0</v>
      </c>
      <c r="AN87" s="63">
        <f t="shared" si="122"/>
        <v>0</v>
      </c>
      <c r="AO87" s="63">
        <f t="shared" si="122"/>
        <v>0</v>
      </c>
      <c r="AP87" s="63">
        <f t="shared" si="122"/>
        <v>0</v>
      </c>
      <c r="AQ87" s="65">
        <f t="shared" si="112"/>
        <v>0</v>
      </c>
      <c r="AS87" s="68">
        <f t="shared" si="113"/>
        <v>0</v>
      </c>
      <c r="AU87" s="63">
        <f t="shared" ref="AU87:BC93" si="123">IF($C87=AU$3,(IF($R87="On",$H87,0)),0)</f>
        <v>0</v>
      </c>
      <c r="AV87" s="63">
        <f t="shared" si="123"/>
        <v>0</v>
      </c>
      <c r="AW87" s="63">
        <f t="shared" si="123"/>
        <v>0</v>
      </c>
      <c r="AX87" s="63">
        <f t="shared" si="123"/>
        <v>0</v>
      </c>
      <c r="AY87" s="63">
        <f t="shared" si="123"/>
        <v>0</v>
      </c>
      <c r="AZ87" s="63">
        <f t="shared" si="123"/>
        <v>0</v>
      </c>
      <c r="BA87" s="63">
        <f t="shared" si="123"/>
        <v>0</v>
      </c>
      <c r="BB87" s="63">
        <f t="shared" si="123"/>
        <v>0</v>
      </c>
      <c r="BC87" s="63">
        <f t="shared" si="123"/>
        <v>0</v>
      </c>
      <c r="BD87" s="65">
        <f t="shared" si="114"/>
        <v>0</v>
      </c>
      <c r="BF87" s="68">
        <f t="shared" si="115"/>
        <v>0</v>
      </c>
      <c r="BH87" s="63">
        <f t="shared" ref="BH87:BP93" si="124">IF($C87=BH$3,(IF($R87="On",$E87,0)),0)</f>
        <v>0</v>
      </c>
      <c r="BI87" s="63">
        <f t="shared" si="124"/>
        <v>0</v>
      </c>
      <c r="BJ87" s="63">
        <f t="shared" si="124"/>
        <v>0</v>
      </c>
      <c r="BK87" s="63">
        <f t="shared" si="124"/>
        <v>0</v>
      </c>
      <c r="BL87" s="63">
        <f t="shared" si="124"/>
        <v>0</v>
      </c>
      <c r="BM87" s="63">
        <f t="shared" si="124"/>
        <v>0</v>
      </c>
      <c r="BN87" s="63">
        <f t="shared" si="124"/>
        <v>0</v>
      </c>
      <c r="BO87" s="63">
        <f t="shared" si="124"/>
        <v>0</v>
      </c>
      <c r="BP87" s="63">
        <f t="shared" si="124"/>
        <v>0</v>
      </c>
      <c r="BQ87" s="65">
        <f t="shared" si="116"/>
        <v>0</v>
      </c>
      <c r="BS87" s="68">
        <f t="shared" si="117"/>
        <v>0</v>
      </c>
      <c r="BV87" s="93">
        <f t="shared" si="104"/>
        <v>0</v>
      </c>
      <c r="BW87" s="93">
        <f t="shared" si="104"/>
        <v>0</v>
      </c>
      <c r="BX87" s="93">
        <f t="shared" si="104"/>
        <v>0</v>
      </c>
      <c r="BY87" s="93">
        <f t="shared" si="104"/>
        <v>0</v>
      </c>
      <c r="BZ87" s="93">
        <f t="shared" si="104"/>
        <v>0</v>
      </c>
      <c r="CA87" s="93">
        <f t="shared" si="104"/>
        <v>0</v>
      </c>
      <c r="CB87" s="93">
        <f t="shared" si="104"/>
        <v>0</v>
      </c>
      <c r="CC87" s="93">
        <f t="shared" si="104"/>
        <v>0</v>
      </c>
      <c r="CD87" s="93">
        <f t="shared" si="104"/>
        <v>0</v>
      </c>
      <c r="CE87" s="94">
        <f t="shared" si="118"/>
        <v>0</v>
      </c>
      <c r="CF87" s="95"/>
      <c r="CG87" s="96">
        <f t="shared" si="85"/>
        <v>0</v>
      </c>
      <c r="CJ87" s="63">
        <f t="shared" si="90"/>
        <v>0</v>
      </c>
      <c r="CK87" s="63">
        <f t="shared" si="90"/>
        <v>0</v>
      </c>
      <c r="CL87" s="63">
        <f t="shared" si="90"/>
        <v>0</v>
      </c>
      <c r="CM87" s="63">
        <f t="shared" si="90"/>
        <v>0</v>
      </c>
      <c r="CN87" s="63">
        <f t="shared" si="90"/>
        <v>0</v>
      </c>
      <c r="CO87" s="63">
        <f t="shared" si="90"/>
        <v>0</v>
      </c>
      <c r="CP87" s="63">
        <f t="shared" si="90"/>
        <v>0</v>
      </c>
      <c r="CQ87" s="63">
        <f t="shared" si="90"/>
        <v>0</v>
      </c>
      <c r="CR87" s="63">
        <f t="shared" si="90"/>
        <v>0</v>
      </c>
      <c r="CS87" s="65">
        <f t="shared" si="102"/>
        <v>0</v>
      </c>
      <c r="CU87" s="68">
        <f t="shared" si="105"/>
        <v>0</v>
      </c>
      <c r="CW87" s="63">
        <f t="shared" si="91"/>
        <v>0</v>
      </c>
      <c r="CX87" s="63">
        <f t="shared" si="91"/>
        <v>0</v>
      </c>
      <c r="CY87" s="63">
        <f t="shared" si="91"/>
        <v>0</v>
      </c>
      <c r="CZ87" s="63">
        <f t="shared" si="91"/>
        <v>0</v>
      </c>
      <c r="DA87" s="63">
        <f t="shared" si="91"/>
        <v>0</v>
      </c>
      <c r="DB87" s="63">
        <f t="shared" si="91"/>
        <v>0</v>
      </c>
      <c r="DC87" s="63">
        <f t="shared" si="91"/>
        <v>0</v>
      </c>
      <c r="DD87" s="63">
        <f t="shared" si="91"/>
        <v>0</v>
      </c>
      <c r="DE87" s="63">
        <f t="shared" si="91"/>
        <v>0</v>
      </c>
      <c r="DF87" s="63">
        <f t="shared" si="92"/>
        <v>0</v>
      </c>
      <c r="DH87" s="68">
        <f t="shared" si="86"/>
        <v>0</v>
      </c>
      <c r="DJ87" s="63">
        <f t="shared" si="93"/>
        <v>0</v>
      </c>
      <c r="DK87" s="63">
        <f t="shared" si="93"/>
        <v>0</v>
      </c>
      <c r="DL87" s="63">
        <f t="shared" si="93"/>
        <v>0</v>
      </c>
      <c r="DM87" s="63">
        <f t="shared" si="93"/>
        <v>0</v>
      </c>
      <c r="DN87" s="63">
        <f t="shared" si="93"/>
        <v>0</v>
      </c>
      <c r="DO87" s="63">
        <f t="shared" si="93"/>
        <v>0</v>
      </c>
      <c r="DP87" s="63">
        <f t="shared" si="93"/>
        <v>0</v>
      </c>
      <c r="DQ87" s="63">
        <f t="shared" si="93"/>
        <v>0</v>
      </c>
      <c r="DR87" s="63">
        <f t="shared" si="93"/>
        <v>0</v>
      </c>
      <c r="DS87" s="65">
        <f t="shared" si="119"/>
        <v>0</v>
      </c>
      <c r="DU87" s="68">
        <f t="shared" si="87"/>
        <v>0</v>
      </c>
      <c r="DW87" s="63">
        <f t="shared" si="94"/>
        <v>0</v>
      </c>
      <c r="DX87" s="63">
        <f t="shared" si="94"/>
        <v>0</v>
      </c>
      <c r="DY87" s="63">
        <f t="shared" si="94"/>
        <v>0</v>
      </c>
      <c r="DZ87" s="63">
        <f t="shared" si="94"/>
        <v>0</v>
      </c>
      <c r="EA87" s="63">
        <f t="shared" si="94"/>
        <v>0</v>
      </c>
      <c r="EB87" s="63">
        <f t="shared" si="94"/>
        <v>0</v>
      </c>
      <c r="EC87" s="63">
        <f t="shared" si="94"/>
        <v>0</v>
      </c>
      <c r="ED87" s="63">
        <f t="shared" si="94"/>
        <v>0</v>
      </c>
      <c r="EE87" s="63">
        <f t="shared" si="94"/>
        <v>0</v>
      </c>
      <c r="EF87" s="63">
        <f t="shared" si="95"/>
        <v>0</v>
      </c>
      <c r="EH87" s="68">
        <f t="shared" si="88"/>
        <v>0</v>
      </c>
      <c r="EK87" s="93">
        <f t="shared" si="96"/>
        <v>0</v>
      </c>
      <c r="EL87" s="93">
        <f t="shared" si="96"/>
        <v>0</v>
      </c>
      <c r="EM87" s="93">
        <f t="shared" si="96"/>
        <v>0</v>
      </c>
      <c r="EN87" s="93">
        <f t="shared" si="96"/>
        <v>0</v>
      </c>
      <c r="EO87" s="93">
        <f t="shared" si="96"/>
        <v>0</v>
      </c>
      <c r="EP87" s="93">
        <f t="shared" si="96"/>
        <v>0</v>
      </c>
      <c r="EQ87" s="93">
        <f t="shared" si="96"/>
        <v>0</v>
      </c>
      <c r="ER87" s="93">
        <f t="shared" si="96"/>
        <v>0</v>
      </c>
      <c r="ES87" s="93">
        <f t="shared" si="96"/>
        <v>0</v>
      </c>
      <c r="ET87" s="94">
        <f t="shared" si="120"/>
        <v>0</v>
      </c>
      <c r="EU87" s="95"/>
      <c r="EV87" s="96">
        <f t="shared" si="89"/>
        <v>0</v>
      </c>
    </row>
    <row r="88" spans="1:152" s="19" customFormat="1" ht="15" x14ac:dyDescent="0.25">
      <c r="A88" s="18" t="s">
        <v>364</v>
      </c>
      <c r="B88" s="21" t="s">
        <v>40</v>
      </c>
      <c r="C88" s="21" t="s">
        <v>292</v>
      </c>
      <c r="D88" s="22" t="s">
        <v>346</v>
      </c>
      <c r="E88" s="22"/>
      <c r="F88" s="10">
        <v>43200</v>
      </c>
      <c r="G88" s="10">
        <v>127174</v>
      </c>
      <c r="H88" s="10"/>
      <c r="I88" s="10">
        <f t="shared" si="109"/>
        <v>170374</v>
      </c>
      <c r="J88" s="25">
        <v>1</v>
      </c>
      <c r="L88" s="44">
        <v>42247</v>
      </c>
      <c r="M88" s="45" t="s">
        <v>42</v>
      </c>
      <c r="N88" s="45" t="s">
        <v>42</v>
      </c>
      <c r="O88" s="45" t="s">
        <v>42</v>
      </c>
      <c r="P88" s="45"/>
      <c r="R88" s="69" t="s">
        <v>282</v>
      </c>
      <c r="S88" s="51"/>
      <c r="U88" s="63">
        <f t="shared" si="121"/>
        <v>0</v>
      </c>
      <c r="V88" s="63">
        <f t="shared" si="121"/>
        <v>0</v>
      </c>
      <c r="W88" s="63">
        <f t="shared" si="121"/>
        <v>0</v>
      </c>
      <c r="X88" s="63">
        <f t="shared" si="121"/>
        <v>0</v>
      </c>
      <c r="Y88" s="63">
        <f t="shared" si="121"/>
        <v>0</v>
      </c>
      <c r="Z88" s="63">
        <f t="shared" si="121"/>
        <v>0</v>
      </c>
      <c r="AA88" s="63">
        <f t="shared" si="121"/>
        <v>0</v>
      </c>
      <c r="AB88" s="63">
        <f t="shared" si="121"/>
        <v>0</v>
      </c>
      <c r="AC88" s="63">
        <f t="shared" si="121"/>
        <v>0</v>
      </c>
      <c r="AD88" s="65">
        <f t="shared" si="110"/>
        <v>0</v>
      </c>
      <c r="AF88" s="68">
        <f t="shared" si="111"/>
        <v>-127174</v>
      </c>
      <c r="AH88" s="63">
        <f t="shared" si="122"/>
        <v>0</v>
      </c>
      <c r="AI88" s="63">
        <f t="shared" si="122"/>
        <v>0</v>
      </c>
      <c r="AJ88" s="63">
        <f t="shared" si="122"/>
        <v>0</v>
      </c>
      <c r="AK88" s="63">
        <f t="shared" si="122"/>
        <v>0</v>
      </c>
      <c r="AL88" s="63">
        <f t="shared" si="122"/>
        <v>0</v>
      </c>
      <c r="AM88" s="63">
        <f t="shared" si="122"/>
        <v>0</v>
      </c>
      <c r="AN88" s="63">
        <f t="shared" si="122"/>
        <v>0</v>
      </c>
      <c r="AO88" s="63">
        <f t="shared" si="122"/>
        <v>0</v>
      </c>
      <c r="AP88" s="63">
        <f t="shared" si="122"/>
        <v>0</v>
      </c>
      <c r="AQ88" s="65">
        <f t="shared" si="112"/>
        <v>0</v>
      </c>
      <c r="AS88" s="68">
        <f t="shared" si="113"/>
        <v>-43200</v>
      </c>
      <c r="AU88" s="63">
        <f t="shared" si="123"/>
        <v>0</v>
      </c>
      <c r="AV88" s="63">
        <f t="shared" si="123"/>
        <v>0</v>
      </c>
      <c r="AW88" s="63">
        <f t="shared" si="123"/>
        <v>0</v>
      </c>
      <c r="AX88" s="63">
        <f t="shared" si="123"/>
        <v>0</v>
      </c>
      <c r="AY88" s="63">
        <f t="shared" si="123"/>
        <v>0</v>
      </c>
      <c r="AZ88" s="63">
        <f t="shared" si="123"/>
        <v>0</v>
      </c>
      <c r="BA88" s="63">
        <f t="shared" si="123"/>
        <v>0</v>
      </c>
      <c r="BB88" s="63">
        <f t="shared" si="123"/>
        <v>0</v>
      </c>
      <c r="BC88" s="63">
        <f t="shared" si="123"/>
        <v>0</v>
      </c>
      <c r="BD88" s="65">
        <f t="shared" si="114"/>
        <v>0</v>
      </c>
      <c r="BF88" s="68">
        <f t="shared" si="115"/>
        <v>0</v>
      </c>
      <c r="BH88" s="63">
        <f t="shared" si="124"/>
        <v>0</v>
      </c>
      <c r="BI88" s="63">
        <f t="shared" si="124"/>
        <v>0</v>
      </c>
      <c r="BJ88" s="63">
        <f t="shared" si="124"/>
        <v>0</v>
      </c>
      <c r="BK88" s="63">
        <f t="shared" si="124"/>
        <v>0</v>
      </c>
      <c r="BL88" s="63">
        <f t="shared" si="124"/>
        <v>0</v>
      </c>
      <c r="BM88" s="63">
        <f t="shared" si="124"/>
        <v>0</v>
      </c>
      <c r="BN88" s="63">
        <f t="shared" si="124"/>
        <v>0</v>
      </c>
      <c r="BO88" s="63">
        <f t="shared" si="124"/>
        <v>0</v>
      </c>
      <c r="BP88" s="63">
        <f t="shared" si="124"/>
        <v>0</v>
      </c>
      <c r="BQ88" s="65">
        <f t="shared" si="116"/>
        <v>0</v>
      </c>
      <c r="BS88" s="68">
        <f t="shared" si="117"/>
        <v>0</v>
      </c>
      <c r="BV88" s="93">
        <f t="shared" ref="BV88:CD97" si="125">IF($C88=BV$3,(IF($R88="On",$J88,0)),0)</f>
        <v>0</v>
      </c>
      <c r="BW88" s="93">
        <f t="shared" si="125"/>
        <v>0</v>
      </c>
      <c r="BX88" s="93">
        <f t="shared" si="125"/>
        <v>0</v>
      </c>
      <c r="BY88" s="93">
        <f t="shared" si="125"/>
        <v>0</v>
      </c>
      <c r="BZ88" s="93">
        <f t="shared" si="125"/>
        <v>0</v>
      </c>
      <c r="CA88" s="93">
        <f t="shared" si="125"/>
        <v>0</v>
      </c>
      <c r="CB88" s="93">
        <f t="shared" si="125"/>
        <v>0</v>
      </c>
      <c r="CC88" s="93">
        <f t="shared" si="125"/>
        <v>0</v>
      </c>
      <c r="CD88" s="93">
        <f t="shared" si="125"/>
        <v>0</v>
      </c>
      <c r="CE88" s="94">
        <f t="shared" si="118"/>
        <v>0</v>
      </c>
      <c r="CF88" s="95"/>
      <c r="CG88" s="96">
        <f t="shared" si="85"/>
        <v>0</v>
      </c>
      <c r="CJ88" s="63">
        <f t="shared" si="90"/>
        <v>0</v>
      </c>
      <c r="CK88" s="63">
        <f t="shared" si="90"/>
        <v>0</v>
      </c>
      <c r="CL88" s="63">
        <f t="shared" si="90"/>
        <v>0</v>
      </c>
      <c r="CM88" s="63">
        <f t="shared" si="90"/>
        <v>127174</v>
      </c>
      <c r="CN88" s="63">
        <f t="shared" si="90"/>
        <v>0</v>
      </c>
      <c r="CO88" s="63">
        <f t="shared" si="90"/>
        <v>0</v>
      </c>
      <c r="CP88" s="63">
        <f t="shared" si="90"/>
        <v>0</v>
      </c>
      <c r="CQ88" s="63">
        <f t="shared" si="90"/>
        <v>0</v>
      </c>
      <c r="CR88" s="63">
        <f t="shared" si="90"/>
        <v>0</v>
      </c>
      <c r="CS88" s="65">
        <f t="shared" si="102"/>
        <v>127174</v>
      </c>
      <c r="CU88" s="68">
        <f t="shared" si="105"/>
        <v>127174</v>
      </c>
      <c r="CW88" s="63">
        <f t="shared" si="91"/>
        <v>0</v>
      </c>
      <c r="CX88" s="63">
        <f t="shared" si="91"/>
        <v>0</v>
      </c>
      <c r="CY88" s="63">
        <f t="shared" si="91"/>
        <v>0</v>
      </c>
      <c r="CZ88" s="63">
        <f t="shared" si="91"/>
        <v>43200</v>
      </c>
      <c r="DA88" s="63">
        <f t="shared" si="91"/>
        <v>0</v>
      </c>
      <c r="DB88" s="63">
        <f t="shared" si="91"/>
        <v>0</v>
      </c>
      <c r="DC88" s="63">
        <f t="shared" si="91"/>
        <v>0</v>
      </c>
      <c r="DD88" s="63">
        <f t="shared" si="91"/>
        <v>0</v>
      </c>
      <c r="DE88" s="63">
        <f t="shared" si="91"/>
        <v>0</v>
      </c>
      <c r="DF88" s="63">
        <f t="shared" si="92"/>
        <v>43200</v>
      </c>
      <c r="DH88" s="68">
        <f t="shared" si="86"/>
        <v>43200</v>
      </c>
      <c r="DJ88" s="63">
        <f t="shared" si="93"/>
        <v>0</v>
      </c>
      <c r="DK88" s="63">
        <f t="shared" si="93"/>
        <v>0</v>
      </c>
      <c r="DL88" s="63">
        <f t="shared" si="93"/>
        <v>0</v>
      </c>
      <c r="DM88" s="63">
        <f t="shared" si="93"/>
        <v>0</v>
      </c>
      <c r="DN88" s="63">
        <f t="shared" si="93"/>
        <v>0</v>
      </c>
      <c r="DO88" s="63">
        <f t="shared" si="93"/>
        <v>0</v>
      </c>
      <c r="DP88" s="63">
        <f t="shared" si="93"/>
        <v>0</v>
      </c>
      <c r="DQ88" s="63">
        <f t="shared" si="93"/>
        <v>0</v>
      </c>
      <c r="DR88" s="63">
        <f t="shared" si="93"/>
        <v>0</v>
      </c>
      <c r="DS88" s="65">
        <f t="shared" si="119"/>
        <v>0</v>
      </c>
      <c r="DU88" s="68">
        <f t="shared" si="87"/>
        <v>0</v>
      </c>
      <c r="DW88" s="63">
        <f t="shared" si="94"/>
        <v>0</v>
      </c>
      <c r="DX88" s="63">
        <f t="shared" si="94"/>
        <v>0</v>
      </c>
      <c r="DY88" s="63">
        <f t="shared" si="94"/>
        <v>0</v>
      </c>
      <c r="DZ88" s="63">
        <f t="shared" si="94"/>
        <v>0</v>
      </c>
      <c r="EA88" s="63">
        <f t="shared" si="94"/>
        <v>0</v>
      </c>
      <c r="EB88" s="63">
        <f t="shared" si="94"/>
        <v>0</v>
      </c>
      <c r="EC88" s="63">
        <f t="shared" si="94"/>
        <v>0</v>
      </c>
      <c r="ED88" s="63">
        <f t="shared" si="94"/>
        <v>0</v>
      </c>
      <c r="EE88" s="63">
        <f t="shared" si="94"/>
        <v>0</v>
      </c>
      <c r="EF88" s="63">
        <f t="shared" si="95"/>
        <v>0</v>
      </c>
      <c r="EH88" s="68">
        <f t="shared" si="88"/>
        <v>0</v>
      </c>
      <c r="EK88" s="93">
        <f t="shared" si="96"/>
        <v>0</v>
      </c>
      <c r="EL88" s="93">
        <f t="shared" si="96"/>
        <v>0</v>
      </c>
      <c r="EM88" s="93">
        <f t="shared" si="96"/>
        <v>0</v>
      </c>
      <c r="EN88" s="93">
        <f t="shared" si="96"/>
        <v>1</v>
      </c>
      <c r="EO88" s="93">
        <f t="shared" si="96"/>
        <v>0</v>
      </c>
      <c r="EP88" s="93">
        <f t="shared" si="96"/>
        <v>0</v>
      </c>
      <c r="EQ88" s="93">
        <f t="shared" si="96"/>
        <v>0</v>
      </c>
      <c r="ER88" s="93">
        <f t="shared" si="96"/>
        <v>0</v>
      </c>
      <c r="ES88" s="93">
        <f t="shared" si="96"/>
        <v>0</v>
      </c>
      <c r="ET88" s="94">
        <f t="shared" si="120"/>
        <v>1</v>
      </c>
      <c r="EU88" s="95"/>
      <c r="EV88" s="96">
        <f t="shared" si="89"/>
        <v>1</v>
      </c>
    </row>
    <row r="89" spans="1:152" s="19" customFormat="1" ht="30" x14ac:dyDescent="0.25">
      <c r="A89" s="18" t="s">
        <v>365</v>
      </c>
      <c r="B89" s="21" t="s">
        <v>40</v>
      </c>
      <c r="C89" s="21" t="s">
        <v>292</v>
      </c>
      <c r="D89" s="22" t="s">
        <v>347</v>
      </c>
      <c r="E89" s="22"/>
      <c r="F89" s="10">
        <v>171278</v>
      </c>
      <c r="G89" s="10">
        <v>-171278</v>
      </c>
      <c r="H89" s="10"/>
      <c r="I89" s="10">
        <f t="shared" si="109"/>
        <v>0</v>
      </c>
      <c r="J89" s="25"/>
      <c r="L89" s="44">
        <v>42247</v>
      </c>
      <c r="M89" s="45" t="s">
        <v>42</v>
      </c>
      <c r="N89" s="45" t="s">
        <v>42</v>
      </c>
      <c r="O89" s="45" t="s">
        <v>42</v>
      </c>
      <c r="P89" s="45"/>
      <c r="R89" s="69" t="s">
        <v>282</v>
      </c>
      <c r="S89" s="51"/>
      <c r="U89" s="63">
        <f t="shared" si="121"/>
        <v>0</v>
      </c>
      <c r="V89" s="63">
        <f t="shared" si="121"/>
        <v>0</v>
      </c>
      <c r="W89" s="63">
        <f t="shared" si="121"/>
        <v>0</v>
      </c>
      <c r="X89" s="63">
        <f t="shared" si="121"/>
        <v>0</v>
      </c>
      <c r="Y89" s="63">
        <f t="shared" si="121"/>
        <v>0</v>
      </c>
      <c r="Z89" s="63">
        <f t="shared" si="121"/>
        <v>0</v>
      </c>
      <c r="AA89" s="63">
        <f t="shared" si="121"/>
        <v>0</v>
      </c>
      <c r="AB89" s="63">
        <f t="shared" si="121"/>
        <v>0</v>
      </c>
      <c r="AC89" s="63">
        <f t="shared" si="121"/>
        <v>0</v>
      </c>
      <c r="AD89" s="65">
        <f t="shared" si="110"/>
        <v>0</v>
      </c>
      <c r="AF89" s="68">
        <f t="shared" si="111"/>
        <v>171278</v>
      </c>
      <c r="AH89" s="63">
        <f t="shared" si="122"/>
        <v>0</v>
      </c>
      <c r="AI89" s="63">
        <f t="shared" si="122"/>
        <v>0</v>
      </c>
      <c r="AJ89" s="63">
        <f t="shared" si="122"/>
        <v>0</v>
      </c>
      <c r="AK89" s="63">
        <f t="shared" si="122"/>
        <v>0</v>
      </c>
      <c r="AL89" s="63">
        <f t="shared" si="122"/>
        <v>0</v>
      </c>
      <c r="AM89" s="63">
        <f t="shared" si="122"/>
        <v>0</v>
      </c>
      <c r="AN89" s="63">
        <f t="shared" si="122"/>
        <v>0</v>
      </c>
      <c r="AO89" s="63">
        <f t="shared" si="122"/>
        <v>0</v>
      </c>
      <c r="AP89" s="63">
        <f t="shared" si="122"/>
        <v>0</v>
      </c>
      <c r="AQ89" s="65">
        <f t="shared" si="112"/>
        <v>0</v>
      </c>
      <c r="AS89" s="68">
        <f t="shared" si="113"/>
        <v>-171278</v>
      </c>
      <c r="AU89" s="63">
        <f t="shared" si="123"/>
        <v>0</v>
      </c>
      <c r="AV89" s="63">
        <f t="shared" si="123"/>
        <v>0</v>
      </c>
      <c r="AW89" s="63">
        <f t="shared" si="123"/>
        <v>0</v>
      </c>
      <c r="AX89" s="63">
        <f t="shared" si="123"/>
        <v>0</v>
      </c>
      <c r="AY89" s="63">
        <f t="shared" si="123"/>
        <v>0</v>
      </c>
      <c r="AZ89" s="63">
        <f t="shared" si="123"/>
        <v>0</v>
      </c>
      <c r="BA89" s="63">
        <f t="shared" si="123"/>
        <v>0</v>
      </c>
      <c r="BB89" s="63">
        <f t="shared" si="123"/>
        <v>0</v>
      </c>
      <c r="BC89" s="63">
        <f t="shared" si="123"/>
        <v>0</v>
      </c>
      <c r="BD89" s="65">
        <f t="shared" si="114"/>
        <v>0</v>
      </c>
      <c r="BF89" s="68">
        <f t="shared" si="115"/>
        <v>0</v>
      </c>
      <c r="BH89" s="63">
        <f t="shared" si="124"/>
        <v>0</v>
      </c>
      <c r="BI89" s="63">
        <f t="shared" si="124"/>
        <v>0</v>
      </c>
      <c r="BJ89" s="63">
        <f t="shared" si="124"/>
        <v>0</v>
      </c>
      <c r="BK89" s="63">
        <f t="shared" si="124"/>
        <v>0</v>
      </c>
      <c r="BL89" s="63">
        <f t="shared" si="124"/>
        <v>0</v>
      </c>
      <c r="BM89" s="63">
        <f t="shared" si="124"/>
        <v>0</v>
      </c>
      <c r="BN89" s="63">
        <f t="shared" si="124"/>
        <v>0</v>
      </c>
      <c r="BO89" s="63">
        <f t="shared" si="124"/>
        <v>0</v>
      </c>
      <c r="BP89" s="63">
        <f t="shared" si="124"/>
        <v>0</v>
      </c>
      <c r="BQ89" s="65">
        <f t="shared" si="116"/>
        <v>0</v>
      </c>
      <c r="BS89" s="68">
        <f t="shared" si="117"/>
        <v>0</v>
      </c>
      <c r="BV89" s="93">
        <f t="shared" si="125"/>
        <v>0</v>
      </c>
      <c r="BW89" s="93">
        <f t="shared" si="125"/>
        <v>0</v>
      </c>
      <c r="BX89" s="93">
        <f t="shared" si="125"/>
        <v>0</v>
      </c>
      <c r="BY89" s="93">
        <f t="shared" si="125"/>
        <v>0</v>
      </c>
      <c r="BZ89" s="93">
        <f t="shared" si="125"/>
        <v>0</v>
      </c>
      <c r="CA89" s="93">
        <f t="shared" si="125"/>
        <v>0</v>
      </c>
      <c r="CB89" s="93">
        <f t="shared" si="125"/>
        <v>0</v>
      </c>
      <c r="CC89" s="93">
        <f t="shared" si="125"/>
        <v>0</v>
      </c>
      <c r="CD89" s="93">
        <f t="shared" si="125"/>
        <v>0</v>
      </c>
      <c r="CE89" s="94">
        <f t="shared" si="118"/>
        <v>0</v>
      </c>
      <c r="CF89" s="95"/>
      <c r="CG89" s="96">
        <f t="shared" si="85"/>
        <v>0</v>
      </c>
      <c r="CJ89" s="63">
        <f t="shared" ref="CJ89:CR104" si="126">IF($C89=CJ$3,$G89,0)</f>
        <v>0</v>
      </c>
      <c r="CK89" s="63">
        <f t="shared" si="126"/>
        <v>0</v>
      </c>
      <c r="CL89" s="63">
        <f t="shared" si="126"/>
        <v>0</v>
      </c>
      <c r="CM89" s="63">
        <f t="shared" si="126"/>
        <v>-171278</v>
      </c>
      <c r="CN89" s="63">
        <f t="shared" si="126"/>
        <v>0</v>
      </c>
      <c r="CO89" s="63">
        <f t="shared" si="126"/>
        <v>0</v>
      </c>
      <c r="CP89" s="63">
        <f t="shared" si="126"/>
        <v>0</v>
      </c>
      <c r="CQ89" s="63">
        <f t="shared" si="126"/>
        <v>0</v>
      </c>
      <c r="CR89" s="63">
        <f t="shared" si="126"/>
        <v>0</v>
      </c>
      <c r="CS89" s="65">
        <f t="shared" si="102"/>
        <v>-171278</v>
      </c>
      <c r="CU89" s="68">
        <f t="shared" si="105"/>
        <v>-171278</v>
      </c>
      <c r="CW89" s="63">
        <f t="shared" ref="CW89:DE104" si="127">IF($C89=CW$3,$F89,0)</f>
        <v>0</v>
      </c>
      <c r="CX89" s="63">
        <f t="shared" si="127"/>
        <v>0</v>
      </c>
      <c r="CY89" s="63">
        <f t="shared" si="127"/>
        <v>0</v>
      </c>
      <c r="CZ89" s="63">
        <f t="shared" si="127"/>
        <v>171278</v>
      </c>
      <c r="DA89" s="63">
        <f t="shared" si="127"/>
        <v>0</v>
      </c>
      <c r="DB89" s="63">
        <f t="shared" si="127"/>
        <v>0</v>
      </c>
      <c r="DC89" s="63">
        <f t="shared" si="127"/>
        <v>0</v>
      </c>
      <c r="DD89" s="63">
        <f t="shared" si="127"/>
        <v>0</v>
      </c>
      <c r="DE89" s="63">
        <f t="shared" si="127"/>
        <v>0</v>
      </c>
      <c r="DF89" s="63">
        <f t="shared" si="92"/>
        <v>171278</v>
      </c>
      <c r="DH89" s="68">
        <f t="shared" si="86"/>
        <v>171278</v>
      </c>
      <c r="DJ89" s="63">
        <f t="shared" ref="DJ89:DR104" si="128">IF($C89=DJ$3,$H89,0)</f>
        <v>0</v>
      </c>
      <c r="DK89" s="63">
        <f t="shared" si="128"/>
        <v>0</v>
      </c>
      <c r="DL89" s="63">
        <f t="shared" si="128"/>
        <v>0</v>
      </c>
      <c r="DM89" s="63">
        <f t="shared" si="128"/>
        <v>0</v>
      </c>
      <c r="DN89" s="63">
        <f t="shared" si="128"/>
        <v>0</v>
      </c>
      <c r="DO89" s="63">
        <f t="shared" si="128"/>
        <v>0</v>
      </c>
      <c r="DP89" s="63">
        <f t="shared" si="128"/>
        <v>0</v>
      </c>
      <c r="DQ89" s="63">
        <f t="shared" si="128"/>
        <v>0</v>
      </c>
      <c r="DR89" s="63">
        <f t="shared" si="128"/>
        <v>0</v>
      </c>
      <c r="DS89" s="65">
        <f t="shared" si="119"/>
        <v>0</v>
      </c>
      <c r="DU89" s="68">
        <f t="shared" si="87"/>
        <v>0</v>
      </c>
      <c r="DW89" s="63">
        <f t="shared" ref="DW89:EE104" si="129">IF($C89=DW$3,$E89,0)</f>
        <v>0</v>
      </c>
      <c r="DX89" s="63">
        <f t="shared" si="129"/>
        <v>0</v>
      </c>
      <c r="DY89" s="63">
        <f t="shared" si="129"/>
        <v>0</v>
      </c>
      <c r="DZ89" s="63">
        <f t="shared" si="129"/>
        <v>0</v>
      </c>
      <c r="EA89" s="63">
        <f t="shared" si="129"/>
        <v>0</v>
      </c>
      <c r="EB89" s="63">
        <f t="shared" si="129"/>
        <v>0</v>
      </c>
      <c r="EC89" s="63">
        <f t="shared" si="129"/>
        <v>0</v>
      </c>
      <c r="ED89" s="63">
        <f t="shared" si="129"/>
        <v>0</v>
      </c>
      <c r="EE89" s="63">
        <f t="shared" si="129"/>
        <v>0</v>
      </c>
      <c r="EF89" s="63">
        <f t="shared" si="95"/>
        <v>0</v>
      </c>
      <c r="EH89" s="68">
        <f t="shared" si="88"/>
        <v>0</v>
      </c>
      <c r="EK89" s="93">
        <f t="shared" ref="EK89:ES104" si="130">IF($C89=EK$3,$J89,0)</f>
        <v>0</v>
      </c>
      <c r="EL89" s="93">
        <f t="shared" si="130"/>
        <v>0</v>
      </c>
      <c r="EM89" s="93">
        <f t="shared" si="130"/>
        <v>0</v>
      </c>
      <c r="EN89" s="93">
        <f t="shared" si="130"/>
        <v>0</v>
      </c>
      <c r="EO89" s="93">
        <f t="shared" si="130"/>
        <v>0</v>
      </c>
      <c r="EP89" s="93">
        <f t="shared" si="130"/>
        <v>0</v>
      </c>
      <c r="EQ89" s="93">
        <f t="shared" si="130"/>
        <v>0</v>
      </c>
      <c r="ER89" s="93">
        <f t="shared" si="130"/>
        <v>0</v>
      </c>
      <c r="ES89" s="93">
        <f t="shared" si="130"/>
        <v>0</v>
      </c>
      <c r="ET89" s="94">
        <f t="shared" si="120"/>
        <v>0</v>
      </c>
      <c r="EU89" s="95"/>
      <c r="EV89" s="96">
        <f t="shared" si="89"/>
        <v>0</v>
      </c>
    </row>
    <row r="90" spans="1:152" s="19" customFormat="1" ht="45" x14ac:dyDescent="0.25">
      <c r="A90" s="18" t="s">
        <v>329</v>
      </c>
      <c r="B90" s="21" t="s">
        <v>71</v>
      </c>
      <c r="C90" s="21" t="s">
        <v>292</v>
      </c>
      <c r="D90" s="22" t="s">
        <v>348</v>
      </c>
      <c r="E90" s="22"/>
      <c r="F90" s="10"/>
      <c r="G90" s="10">
        <v>300000</v>
      </c>
      <c r="H90" s="10"/>
      <c r="I90" s="10">
        <f t="shared" si="109"/>
        <v>300000</v>
      </c>
      <c r="J90" s="25"/>
      <c r="L90" s="44">
        <v>42247</v>
      </c>
      <c r="M90" s="45" t="s">
        <v>134</v>
      </c>
      <c r="N90" s="45" t="s">
        <v>75</v>
      </c>
      <c r="O90" s="45" t="s">
        <v>42</v>
      </c>
      <c r="P90" s="45"/>
      <c r="R90" s="69" t="s">
        <v>282</v>
      </c>
      <c r="S90" s="51"/>
      <c r="U90" s="63">
        <f t="shared" si="121"/>
        <v>0</v>
      </c>
      <c r="V90" s="63">
        <f t="shared" si="121"/>
        <v>0</v>
      </c>
      <c r="W90" s="63">
        <f t="shared" si="121"/>
        <v>0</v>
      </c>
      <c r="X90" s="63">
        <f t="shared" si="121"/>
        <v>0</v>
      </c>
      <c r="Y90" s="63">
        <f t="shared" si="121"/>
        <v>0</v>
      </c>
      <c r="Z90" s="63">
        <f t="shared" si="121"/>
        <v>0</v>
      </c>
      <c r="AA90" s="63">
        <f t="shared" si="121"/>
        <v>0</v>
      </c>
      <c r="AB90" s="63">
        <f t="shared" si="121"/>
        <v>0</v>
      </c>
      <c r="AC90" s="63">
        <f t="shared" si="121"/>
        <v>0</v>
      </c>
      <c r="AD90" s="65">
        <f t="shared" si="110"/>
        <v>0</v>
      </c>
      <c r="AF90" s="68">
        <f t="shared" si="111"/>
        <v>-300000</v>
      </c>
      <c r="AH90" s="63">
        <f t="shared" si="122"/>
        <v>0</v>
      </c>
      <c r="AI90" s="63">
        <f t="shared" si="122"/>
        <v>0</v>
      </c>
      <c r="AJ90" s="63">
        <f t="shared" si="122"/>
        <v>0</v>
      </c>
      <c r="AK90" s="63">
        <f t="shared" si="122"/>
        <v>0</v>
      </c>
      <c r="AL90" s="63">
        <f t="shared" si="122"/>
        <v>0</v>
      </c>
      <c r="AM90" s="63">
        <f t="shared" si="122"/>
        <v>0</v>
      </c>
      <c r="AN90" s="63">
        <f t="shared" si="122"/>
        <v>0</v>
      </c>
      <c r="AO90" s="63">
        <f t="shared" si="122"/>
        <v>0</v>
      </c>
      <c r="AP90" s="63">
        <f t="shared" si="122"/>
        <v>0</v>
      </c>
      <c r="AQ90" s="65">
        <f t="shared" si="112"/>
        <v>0</v>
      </c>
      <c r="AS90" s="68">
        <f t="shared" si="113"/>
        <v>0</v>
      </c>
      <c r="AU90" s="63">
        <f t="shared" si="123"/>
        <v>0</v>
      </c>
      <c r="AV90" s="63">
        <f t="shared" si="123"/>
        <v>0</v>
      </c>
      <c r="AW90" s="63">
        <f t="shared" si="123"/>
        <v>0</v>
      </c>
      <c r="AX90" s="63">
        <f t="shared" si="123"/>
        <v>0</v>
      </c>
      <c r="AY90" s="63">
        <f t="shared" si="123"/>
        <v>0</v>
      </c>
      <c r="AZ90" s="63">
        <f t="shared" si="123"/>
        <v>0</v>
      </c>
      <c r="BA90" s="63">
        <f t="shared" si="123"/>
        <v>0</v>
      </c>
      <c r="BB90" s="63">
        <f t="shared" si="123"/>
        <v>0</v>
      </c>
      <c r="BC90" s="63">
        <f t="shared" si="123"/>
        <v>0</v>
      </c>
      <c r="BD90" s="65">
        <f t="shared" si="114"/>
        <v>0</v>
      </c>
      <c r="BF90" s="68">
        <f t="shared" si="115"/>
        <v>0</v>
      </c>
      <c r="BH90" s="63">
        <f t="shared" si="124"/>
        <v>0</v>
      </c>
      <c r="BI90" s="63">
        <f t="shared" si="124"/>
        <v>0</v>
      </c>
      <c r="BJ90" s="63">
        <f t="shared" si="124"/>
        <v>0</v>
      </c>
      <c r="BK90" s="63">
        <f t="shared" si="124"/>
        <v>0</v>
      </c>
      <c r="BL90" s="63">
        <f t="shared" si="124"/>
        <v>0</v>
      </c>
      <c r="BM90" s="63">
        <f t="shared" si="124"/>
        <v>0</v>
      </c>
      <c r="BN90" s="63">
        <f t="shared" si="124"/>
        <v>0</v>
      </c>
      <c r="BO90" s="63">
        <f t="shared" si="124"/>
        <v>0</v>
      </c>
      <c r="BP90" s="63">
        <f t="shared" si="124"/>
        <v>0</v>
      </c>
      <c r="BQ90" s="65">
        <f t="shared" si="116"/>
        <v>0</v>
      </c>
      <c r="BS90" s="68">
        <f t="shared" si="117"/>
        <v>0</v>
      </c>
      <c r="BV90" s="93">
        <f t="shared" si="125"/>
        <v>0</v>
      </c>
      <c r="BW90" s="93">
        <f t="shared" si="125"/>
        <v>0</v>
      </c>
      <c r="BX90" s="93">
        <f t="shared" si="125"/>
        <v>0</v>
      </c>
      <c r="BY90" s="93">
        <f t="shared" si="125"/>
        <v>0</v>
      </c>
      <c r="BZ90" s="93">
        <f t="shared" si="125"/>
        <v>0</v>
      </c>
      <c r="CA90" s="93">
        <f t="shared" si="125"/>
        <v>0</v>
      </c>
      <c r="CB90" s="93">
        <f t="shared" si="125"/>
        <v>0</v>
      </c>
      <c r="CC90" s="93">
        <f t="shared" si="125"/>
        <v>0</v>
      </c>
      <c r="CD90" s="93">
        <f t="shared" si="125"/>
        <v>0</v>
      </c>
      <c r="CE90" s="94">
        <f t="shared" si="118"/>
        <v>0</v>
      </c>
      <c r="CF90" s="95"/>
      <c r="CG90" s="96">
        <f t="shared" si="85"/>
        <v>0</v>
      </c>
      <c r="CJ90" s="63">
        <f t="shared" si="126"/>
        <v>0</v>
      </c>
      <c r="CK90" s="63">
        <f t="shared" si="126"/>
        <v>0</v>
      </c>
      <c r="CL90" s="63">
        <f t="shared" si="126"/>
        <v>0</v>
      </c>
      <c r="CM90" s="63">
        <f t="shared" si="126"/>
        <v>300000</v>
      </c>
      <c r="CN90" s="63">
        <f t="shared" si="126"/>
        <v>0</v>
      </c>
      <c r="CO90" s="63">
        <f t="shared" si="126"/>
        <v>0</v>
      </c>
      <c r="CP90" s="63">
        <f t="shared" si="126"/>
        <v>0</v>
      </c>
      <c r="CQ90" s="63">
        <f t="shared" si="126"/>
        <v>0</v>
      </c>
      <c r="CR90" s="63">
        <f t="shared" si="126"/>
        <v>0</v>
      </c>
      <c r="CS90" s="65">
        <f t="shared" si="102"/>
        <v>300000</v>
      </c>
      <c r="CU90" s="68">
        <f t="shared" si="105"/>
        <v>300000</v>
      </c>
      <c r="CW90" s="63">
        <f t="shared" si="127"/>
        <v>0</v>
      </c>
      <c r="CX90" s="63">
        <f t="shared" si="127"/>
        <v>0</v>
      </c>
      <c r="CY90" s="63">
        <f t="shared" si="127"/>
        <v>0</v>
      </c>
      <c r="CZ90" s="63">
        <f t="shared" si="127"/>
        <v>0</v>
      </c>
      <c r="DA90" s="63">
        <f t="shared" si="127"/>
        <v>0</v>
      </c>
      <c r="DB90" s="63">
        <f t="shared" si="127"/>
        <v>0</v>
      </c>
      <c r="DC90" s="63">
        <f t="shared" si="127"/>
        <v>0</v>
      </c>
      <c r="DD90" s="63">
        <f t="shared" si="127"/>
        <v>0</v>
      </c>
      <c r="DE90" s="63">
        <f t="shared" si="127"/>
        <v>0</v>
      </c>
      <c r="DF90" s="63">
        <f t="shared" si="92"/>
        <v>0</v>
      </c>
      <c r="DH90" s="68">
        <f t="shared" si="86"/>
        <v>0</v>
      </c>
      <c r="DJ90" s="63">
        <f t="shared" si="128"/>
        <v>0</v>
      </c>
      <c r="DK90" s="63">
        <f t="shared" si="128"/>
        <v>0</v>
      </c>
      <c r="DL90" s="63">
        <f t="shared" si="128"/>
        <v>0</v>
      </c>
      <c r="DM90" s="63">
        <f t="shared" si="128"/>
        <v>0</v>
      </c>
      <c r="DN90" s="63">
        <f t="shared" si="128"/>
        <v>0</v>
      </c>
      <c r="DO90" s="63">
        <f t="shared" si="128"/>
        <v>0</v>
      </c>
      <c r="DP90" s="63">
        <f t="shared" si="128"/>
        <v>0</v>
      </c>
      <c r="DQ90" s="63">
        <f t="shared" si="128"/>
        <v>0</v>
      </c>
      <c r="DR90" s="63">
        <f t="shared" si="128"/>
        <v>0</v>
      </c>
      <c r="DS90" s="65">
        <f t="shared" si="119"/>
        <v>0</v>
      </c>
      <c r="DU90" s="68">
        <f t="shared" si="87"/>
        <v>0</v>
      </c>
      <c r="DW90" s="63">
        <f t="shared" si="129"/>
        <v>0</v>
      </c>
      <c r="DX90" s="63">
        <f t="shared" si="129"/>
        <v>0</v>
      </c>
      <c r="DY90" s="63">
        <f t="shared" si="129"/>
        <v>0</v>
      </c>
      <c r="DZ90" s="63">
        <f t="shared" si="129"/>
        <v>0</v>
      </c>
      <c r="EA90" s="63">
        <f t="shared" si="129"/>
        <v>0</v>
      </c>
      <c r="EB90" s="63">
        <f t="shared" si="129"/>
        <v>0</v>
      </c>
      <c r="EC90" s="63">
        <f t="shared" si="129"/>
        <v>0</v>
      </c>
      <c r="ED90" s="63">
        <f t="shared" si="129"/>
        <v>0</v>
      </c>
      <c r="EE90" s="63">
        <f t="shared" si="129"/>
        <v>0</v>
      </c>
      <c r="EF90" s="63">
        <f t="shared" si="95"/>
        <v>0</v>
      </c>
      <c r="EH90" s="68">
        <f t="shared" si="88"/>
        <v>0</v>
      </c>
      <c r="EK90" s="93">
        <f t="shared" si="130"/>
        <v>0</v>
      </c>
      <c r="EL90" s="93">
        <f t="shared" si="130"/>
        <v>0</v>
      </c>
      <c r="EM90" s="93">
        <f t="shared" si="130"/>
        <v>0</v>
      </c>
      <c r="EN90" s="93">
        <f t="shared" si="130"/>
        <v>0</v>
      </c>
      <c r="EO90" s="93">
        <f t="shared" si="130"/>
        <v>0</v>
      </c>
      <c r="EP90" s="93">
        <f t="shared" si="130"/>
        <v>0</v>
      </c>
      <c r="EQ90" s="93">
        <f t="shared" si="130"/>
        <v>0</v>
      </c>
      <c r="ER90" s="93">
        <f t="shared" si="130"/>
        <v>0</v>
      </c>
      <c r="ES90" s="93">
        <f t="shared" si="130"/>
        <v>0</v>
      </c>
      <c r="ET90" s="94">
        <f t="shared" si="120"/>
        <v>0</v>
      </c>
      <c r="EU90" s="95"/>
      <c r="EV90" s="96">
        <f t="shared" si="89"/>
        <v>0</v>
      </c>
    </row>
    <row r="91" spans="1:152" s="19" customFormat="1" ht="45" x14ac:dyDescent="0.25">
      <c r="A91" s="18" t="s">
        <v>330</v>
      </c>
      <c r="B91" s="21" t="s">
        <v>71</v>
      </c>
      <c r="C91" s="21" t="s">
        <v>292</v>
      </c>
      <c r="D91" s="22" t="s">
        <v>349</v>
      </c>
      <c r="E91" s="49">
        <v>-792640</v>
      </c>
      <c r="F91" s="10">
        <v>-1320640</v>
      </c>
      <c r="G91" s="10">
        <v>-2278070</v>
      </c>
      <c r="H91" s="10"/>
      <c r="I91" s="10">
        <f t="shared" si="109"/>
        <v>-4391350</v>
      </c>
      <c r="J91" s="25">
        <v>-35</v>
      </c>
      <c r="L91" s="44">
        <v>42247</v>
      </c>
      <c r="M91" s="45" t="s">
        <v>134</v>
      </c>
      <c r="N91" s="45"/>
      <c r="O91" s="45"/>
      <c r="P91" s="45"/>
      <c r="R91" s="69" t="s">
        <v>282</v>
      </c>
      <c r="S91" s="51"/>
      <c r="U91" s="63">
        <f t="shared" si="121"/>
        <v>0</v>
      </c>
      <c r="V91" s="63">
        <f t="shared" si="121"/>
        <v>0</v>
      </c>
      <c r="W91" s="63">
        <f t="shared" si="121"/>
        <v>0</v>
      </c>
      <c r="X91" s="63">
        <f t="shared" si="121"/>
        <v>0</v>
      </c>
      <c r="Y91" s="63">
        <f t="shared" si="121"/>
        <v>0</v>
      </c>
      <c r="Z91" s="63">
        <f t="shared" si="121"/>
        <v>0</v>
      </c>
      <c r="AA91" s="63">
        <f t="shared" si="121"/>
        <v>0</v>
      </c>
      <c r="AB91" s="63">
        <f t="shared" si="121"/>
        <v>0</v>
      </c>
      <c r="AC91" s="63">
        <f t="shared" si="121"/>
        <v>0</v>
      </c>
      <c r="AD91" s="65">
        <f t="shared" si="110"/>
        <v>0</v>
      </c>
      <c r="AF91" s="68">
        <f t="shared" si="111"/>
        <v>2278070</v>
      </c>
      <c r="AH91" s="63">
        <f t="shared" si="122"/>
        <v>0</v>
      </c>
      <c r="AI91" s="63">
        <f t="shared" si="122"/>
        <v>0</v>
      </c>
      <c r="AJ91" s="63">
        <f t="shared" si="122"/>
        <v>0</v>
      </c>
      <c r="AK91" s="63">
        <f t="shared" si="122"/>
        <v>0</v>
      </c>
      <c r="AL91" s="63">
        <f t="shared" si="122"/>
        <v>0</v>
      </c>
      <c r="AM91" s="63">
        <f t="shared" si="122"/>
        <v>0</v>
      </c>
      <c r="AN91" s="63">
        <f t="shared" si="122"/>
        <v>0</v>
      </c>
      <c r="AO91" s="63">
        <f t="shared" si="122"/>
        <v>0</v>
      </c>
      <c r="AP91" s="63">
        <f t="shared" si="122"/>
        <v>0</v>
      </c>
      <c r="AQ91" s="65">
        <f t="shared" si="112"/>
        <v>0</v>
      </c>
      <c r="AS91" s="68">
        <f t="shared" si="113"/>
        <v>1320640</v>
      </c>
      <c r="AU91" s="63">
        <f t="shared" si="123"/>
        <v>0</v>
      </c>
      <c r="AV91" s="63">
        <f t="shared" si="123"/>
        <v>0</v>
      </c>
      <c r="AW91" s="63">
        <f t="shared" si="123"/>
        <v>0</v>
      </c>
      <c r="AX91" s="63">
        <f t="shared" si="123"/>
        <v>0</v>
      </c>
      <c r="AY91" s="63">
        <f t="shared" si="123"/>
        <v>0</v>
      </c>
      <c r="AZ91" s="63">
        <f t="shared" si="123"/>
        <v>0</v>
      </c>
      <c r="BA91" s="63">
        <f t="shared" si="123"/>
        <v>0</v>
      </c>
      <c r="BB91" s="63">
        <f t="shared" si="123"/>
        <v>0</v>
      </c>
      <c r="BC91" s="63">
        <f t="shared" si="123"/>
        <v>0</v>
      </c>
      <c r="BD91" s="65">
        <f t="shared" si="114"/>
        <v>0</v>
      </c>
      <c r="BF91" s="68">
        <f t="shared" si="115"/>
        <v>0</v>
      </c>
      <c r="BH91" s="63">
        <f t="shared" si="124"/>
        <v>0</v>
      </c>
      <c r="BI91" s="63">
        <f t="shared" si="124"/>
        <v>0</v>
      </c>
      <c r="BJ91" s="63">
        <f t="shared" si="124"/>
        <v>0</v>
      </c>
      <c r="BK91" s="63">
        <f t="shared" si="124"/>
        <v>0</v>
      </c>
      <c r="BL91" s="63">
        <f t="shared" si="124"/>
        <v>0</v>
      </c>
      <c r="BM91" s="63">
        <f t="shared" si="124"/>
        <v>0</v>
      </c>
      <c r="BN91" s="63">
        <f t="shared" si="124"/>
        <v>0</v>
      </c>
      <c r="BO91" s="63">
        <f t="shared" si="124"/>
        <v>0</v>
      </c>
      <c r="BP91" s="63">
        <f t="shared" si="124"/>
        <v>0</v>
      </c>
      <c r="BQ91" s="65">
        <f t="shared" si="116"/>
        <v>0</v>
      </c>
      <c r="BS91" s="68">
        <f t="shared" si="117"/>
        <v>792640</v>
      </c>
      <c r="BV91" s="93">
        <f t="shared" si="125"/>
        <v>0</v>
      </c>
      <c r="BW91" s="93">
        <f t="shared" si="125"/>
        <v>0</v>
      </c>
      <c r="BX91" s="93">
        <f t="shared" si="125"/>
        <v>0</v>
      </c>
      <c r="BY91" s="93">
        <f t="shared" si="125"/>
        <v>0</v>
      </c>
      <c r="BZ91" s="93">
        <f t="shared" si="125"/>
        <v>0</v>
      </c>
      <c r="CA91" s="93">
        <f t="shared" si="125"/>
        <v>0</v>
      </c>
      <c r="CB91" s="93">
        <f t="shared" si="125"/>
        <v>0</v>
      </c>
      <c r="CC91" s="93">
        <f t="shared" si="125"/>
        <v>0</v>
      </c>
      <c r="CD91" s="93">
        <f t="shared" si="125"/>
        <v>0</v>
      </c>
      <c r="CE91" s="94">
        <f t="shared" si="118"/>
        <v>0</v>
      </c>
      <c r="CF91" s="95"/>
      <c r="CG91" s="96">
        <f t="shared" si="85"/>
        <v>0</v>
      </c>
      <c r="CJ91" s="63">
        <f t="shared" si="126"/>
        <v>0</v>
      </c>
      <c r="CK91" s="63">
        <f t="shared" si="126"/>
        <v>0</v>
      </c>
      <c r="CL91" s="63">
        <f t="shared" si="126"/>
        <v>0</v>
      </c>
      <c r="CM91" s="63">
        <f t="shared" si="126"/>
        <v>-2278070</v>
      </c>
      <c r="CN91" s="63">
        <f t="shared" si="126"/>
        <v>0</v>
      </c>
      <c r="CO91" s="63">
        <f t="shared" si="126"/>
        <v>0</v>
      </c>
      <c r="CP91" s="63">
        <f t="shared" si="126"/>
        <v>0</v>
      </c>
      <c r="CQ91" s="63">
        <f t="shared" si="126"/>
        <v>0</v>
      </c>
      <c r="CR91" s="63">
        <f t="shared" si="126"/>
        <v>0</v>
      </c>
      <c r="CS91" s="65">
        <f t="shared" si="102"/>
        <v>-2278070</v>
      </c>
      <c r="CU91" s="68">
        <f t="shared" si="105"/>
        <v>-2278070</v>
      </c>
      <c r="CW91" s="63">
        <f t="shared" si="127"/>
        <v>0</v>
      </c>
      <c r="CX91" s="63">
        <f t="shared" si="127"/>
        <v>0</v>
      </c>
      <c r="CY91" s="63">
        <f t="shared" si="127"/>
        <v>0</v>
      </c>
      <c r="CZ91" s="63">
        <f t="shared" si="127"/>
        <v>-1320640</v>
      </c>
      <c r="DA91" s="63">
        <f t="shared" si="127"/>
        <v>0</v>
      </c>
      <c r="DB91" s="63">
        <f t="shared" si="127"/>
        <v>0</v>
      </c>
      <c r="DC91" s="63">
        <f t="shared" si="127"/>
        <v>0</v>
      </c>
      <c r="DD91" s="63">
        <f t="shared" si="127"/>
        <v>0</v>
      </c>
      <c r="DE91" s="63">
        <f t="shared" si="127"/>
        <v>0</v>
      </c>
      <c r="DF91" s="63">
        <f t="shared" si="92"/>
        <v>-1320640</v>
      </c>
      <c r="DH91" s="68">
        <f t="shared" si="86"/>
        <v>-1320640</v>
      </c>
      <c r="DJ91" s="63">
        <f t="shared" si="128"/>
        <v>0</v>
      </c>
      <c r="DK91" s="63">
        <f t="shared" si="128"/>
        <v>0</v>
      </c>
      <c r="DL91" s="63">
        <f t="shared" si="128"/>
        <v>0</v>
      </c>
      <c r="DM91" s="63">
        <f t="shared" si="128"/>
        <v>0</v>
      </c>
      <c r="DN91" s="63">
        <f t="shared" si="128"/>
        <v>0</v>
      </c>
      <c r="DO91" s="63">
        <f t="shared" si="128"/>
        <v>0</v>
      </c>
      <c r="DP91" s="63">
        <f t="shared" si="128"/>
        <v>0</v>
      </c>
      <c r="DQ91" s="63">
        <f t="shared" si="128"/>
        <v>0</v>
      </c>
      <c r="DR91" s="63">
        <f t="shared" si="128"/>
        <v>0</v>
      </c>
      <c r="DS91" s="65">
        <f t="shared" si="119"/>
        <v>0</v>
      </c>
      <c r="DU91" s="68">
        <f t="shared" si="87"/>
        <v>0</v>
      </c>
      <c r="DW91" s="63">
        <f t="shared" si="129"/>
        <v>0</v>
      </c>
      <c r="DX91" s="63">
        <f t="shared" si="129"/>
        <v>0</v>
      </c>
      <c r="DY91" s="63">
        <f t="shared" si="129"/>
        <v>0</v>
      </c>
      <c r="DZ91" s="63">
        <f t="shared" si="129"/>
        <v>-792640</v>
      </c>
      <c r="EA91" s="63">
        <f t="shared" si="129"/>
        <v>0</v>
      </c>
      <c r="EB91" s="63">
        <f t="shared" si="129"/>
        <v>0</v>
      </c>
      <c r="EC91" s="63">
        <f t="shared" si="129"/>
        <v>0</v>
      </c>
      <c r="ED91" s="63">
        <f t="shared" si="129"/>
        <v>0</v>
      </c>
      <c r="EE91" s="63">
        <f t="shared" si="129"/>
        <v>0</v>
      </c>
      <c r="EF91" s="63">
        <f t="shared" si="95"/>
        <v>-792640</v>
      </c>
      <c r="EH91" s="68">
        <f t="shared" si="88"/>
        <v>-792640</v>
      </c>
      <c r="EK91" s="93">
        <f t="shared" si="130"/>
        <v>0</v>
      </c>
      <c r="EL91" s="93">
        <f t="shared" si="130"/>
        <v>0</v>
      </c>
      <c r="EM91" s="93">
        <f t="shared" si="130"/>
        <v>0</v>
      </c>
      <c r="EN91" s="93">
        <f t="shared" si="130"/>
        <v>-35</v>
      </c>
      <c r="EO91" s="93">
        <f t="shared" si="130"/>
        <v>0</v>
      </c>
      <c r="EP91" s="93">
        <f t="shared" si="130"/>
        <v>0</v>
      </c>
      <c r="EQ91" s="93">
        <f t="shared" si="130"/>
        <v>0</v>
      </c>
      <c r="ER91" s="93">
        <f t="shared" si="130"/>
        <v>0</v>
      </c>
      <c r="ES91" s="93">
        <f t="shared" si="130"/>
        <v>0</v>
      </c>
      <c r="ET91" s="94">
        <f t="shared" si="120"/>
        <v>-35</v>
      </c>
      <c r="EU91" s="95"/>
      <c r="EV91" s="96">
        <f t="shared" si="89"/>
        <v>-35</v>
      </c>
    </row>
    <row r="92" spans="1:152" s="19" customFormat="1" ht="30" x14ac:dyDescent="0.25">
      <c r="A92" s="18" t="s">
        <v>367</v>
      </c>
      <c r="B92" s="21" t="s">
        <v>54</v>
      </c>
      <c r="C92" s="21" t="s">
        <v>296</v>
      </c>
      <c r="D92" s="22" t="s">
        <v>374</v>
      </c>
      <c r="E92" s="49">
        <v>250000</v>
      </c>
      <c r="F92" s="10">
        <v>250000</v>
      </c>
      <c r="G92" s="10"/>
      <c r="H92" s="10"/>
      <c r="I92" s="10">
        <f t="shared" si="109"/>
        <v>500000</v>
      </c>
      <c r="J92" s="25"/>
      <c r="L92" s="44">
        <v>42247</v>
      </c>
      <c r="M92" s="45" t="s">
        <v>71</v>
      </c>
      <c r="N92" s="45" t="s">
        <v>125</v>
      </c>
      <c r="O92" s="45" t="s">
        <v>105</v>
      </c>
      <c r="P92" s="45"/>
      <c r="R92" s="69" t="s">
        <v>281</v>
      </c>
      <c r="S92" s="51"/>
      <c r="U92" s="63">
        <f t="shared" si="121"/>
        <v>0</v>
      </c>
      <c r="V92" s="63">
        <f t="shared" si="121"/>
        <v>0</v>
      </c>
      <c r="W92" s="63">
        <f t="shared" si="121"/>
        <v>0</v>
      </c>
      <c r="X92" s="63">
        <f t="shared" si="121"/>
        <v>0</v>
      </c>
      <c r="Y92" s="63">
        <f t="shared" si="121"/>
        <v>0</v>
      </c>
      <c r="Z92" s="63">
        <f t="shared" si="121"/>
        <v>0</v>
      </c>
      <c r="AA92" s="63">
        <f t="shared" si="121"/>
        <v>0</v>
      </c>
      <c r="AB92" s="63">
        <f t="shared" si="121"/>
        <v>0</v>
      </c>
      <c r="AC92" s="63">
        <f t="shared" si="121"/>
        <v>0</v>
      </c>
      <c r="AD92" s="65">
        <f t="shared" si="110"/>
        <v>0</v>
      </c>
      <c r="AF92" s="68">
        <f t="shared" si="111"/>
        <v>0</v>
      </c>
      <c r="AH92" s="63">
        <f t="shared" si="122"/>
        <v>0</v>
      </c>
      <c r="AI92" s="63">
        <f t="shared" si="122"/>
        <v>0</v>
      </c>
      <c r="AJ92" s="63">
        <f t="shared" si="122"/>
        <v>0</v>
      </c>
      <c r="AK92" s="63">
        <f t="shared" si="122"/>
        <v>0</v>
      </c>
      <c r="AL92" s="63">
        <f t="shared" si="122"/>
        <v>0</v>
      </c>
      <c r="AM92" s="63">
        <f t="shared" si="122"/>
        <v>0</v>
      </c>
      <c r="AN92" s="63">
        <f t="shared" si="122"/>
        <v>0</v>
      </c>
      <c r="AO92" s="63">
        <f t="shared" si="122"/>
        <v>250000</v>
      </c>
      <c r="AP92" s="63">
        <f t="shared" si="122"/>
        <v>0</v>
      </c>
      <c r="AQ92" s="65">
        <f t="shared" si="112"/>
        <v>250000</v>
      </c>
      <c r="AS92" s="68">
        <f t="shared" si="113"/>
        <v>0</v>
      </c>
      <c r="AU92" s="63">
        <f t="shared" si="123"/>
        <v>0</v>
      </c>
      <c r="AV92" s="63">
        <f t="shared" si="123"/>
        <v>0</v>
      </c>
      <c r="AW92" s="63">
        <f t="shared" si="123"/>
        <v>0</v>
      </c>
      <c r="AX92" s="63">
        <f t="shared" si="123"/>
        <v>0</v>
      </c>
      <c r="AY92" s="63">
        <f t="shared" si="123"/>
        <v>0</v>
      </c>
      <c r="AZ92" s="63">
        <f t="shared" si="123"/>
        <v>0</v>
      </c>
      <c r="BA92" s="63">
        <f t="shared" si="123"/>
        <v>0</v>
      </c>
      <c r="BB92" s="63">
        <f t="shared" si="123"/>
        <v>0</v>
      </c>
      <c r="BC92" s="63">
        <f t="shared" si="123"/>
        <v>0</v>
      </c>
      <c r="BD92" s="65">
        <f t="shared" si="114"/>
        <v>0</v>
      </c>
      <c r="BF92" s="68">
        <f t="shared" si="115"/>
        <v>0</v>
      </c>
      <c r="BH92" s="63">
        <f t="shared" si="124"/>
        <v>0</v>
      </c>
      <c r="BI92" s="63">
        <f t="shared" si="124"/>
        <v>0</v>
      </c>
      <c r="BJ92" s="63">
        <f t="shared" si="124"/>
        <v>0</v>
      </c>
      <c r="BK92" s="63">
        <f t="shared" si="124"/>
        <v>0</v>
      </c>
      <c r="BL92" s="63">
        <f t="shared" si="124"/>
        <v>0</v>
      </c>
      <c r="BM92" s="63">
        <f t="shared" si="124"/>
        <v>0</v>
      </c>
      <c r="BN92" s="63">
        <f t="shared" si="124"/>
        <v>0</v>
      </c>
      <c r="BO92" s="63">
        <f t="shared" si="124"/>
        <v>250000</v>
      </c>
      <c r="BP92" s="63">
        <f t="shared" si="124"/>
        <v>0</v>
      </c>
      <c r="BQ92" s="65">
        <f t="shared" si="116"/>
        <v>250000</v>
      </c>
      <c r="BS92" s="68">
        <f t="shared" si="117"/>
        <v>0</v>
      </c>
      <c r="BV92" s="93">
        <f t="shared" si="125"/>
        <v>0</v>
      </c>
      <c r="BW92" s="93">
        <f t="shared" si="125"/>
        <v>0</v>
      </c>
      <c r="BX92" s="93">
        <f t="shared" si="125"/>
        <v>0</v>
      </c>
      <c r="BY92" s="93">
        <f t="shared" si="125"/>
        <v>0</v>
      </c>
      <c r="BZ92" s="93">
        <f t="shared" si="125"/>
        <v>0</v>
      </c>
      <c r="CA92" s="93">
        <f t="shared" si="125"/>
        <v>0</v>
      </c>
      <c r="CB92" s="93">
        <f t="shared" si="125"/>
        <v>0</v>
      </c>
      <c r="CC92" s="93">
        <f t="shared" si="125"/>
        <v>0</v>
      </c>
      <c r="CD92" s="93">
        <f t="shared" si="125"/>
        <v>0</v>
      </c>
      <c r="CE92" s="94">
        <f t="shared" si="118"/>
        <v>0</v>
      </c>
      <c r="CF92" s="95"/>
      <c r="CG92" s="96">
        <f t="shared" si="85"/>
        <v>0</v>
      </c>
      <c r="CJ92" s="63">
        <f t="shared" si="126"/>
        <v>0</v>
      </c>
      <c r="CK92" s="63">
        <f t="shared" si="126"/>
        <v>0</v>
      </c>
      <c r="CL92" s="63">
        <f t="shared" si="126"/>
        <v>0</v>
      </c>
      <c r="CM92" s="63">
        <f t="shared" si="126"/>
        <v>0</v>
      </c>
      <c r="CN92" s="63">
        <f t="shared" si="126"/>
        <v>0</v>
      </c>
      <c r="CO92" s="63">
        <f t="shared" si="126"/>
        <v>0</v>
      </c>
      <c r="CP92" s="63">
        <f t="shared" si="126"/>
        <v>0</v>
      </c>
      <c r="CQ92" s="63">
        <f t="shared" si="126"/>
        <v>0</v>
      </c>
      <c r="CR92" s="63">
        <f t="shared" si="126"/>
        <v>0</v>
      </c>
      <c r="CS92" s="65">
        <f t="shared" si="102"/>
        <v>0</v>
      </c>
      <c r="CU92" s="68">
        <f t="shared" si="105"/>
        <v>0</v>
      </c>
      <c r="CW92" s="63">
        <f t="shared" si="127"/>
        <v>0</v>
      </c>
      <c r="CX92" s="63">
        <f t="shared" si="127"/>
        <v>0</v>
      </c>
      <c r="CY92" s="63">
        <f t="shared" si="127"/>
        <v>0</v>
      </c>
      <c r="CZ92" s="63">
        <f t="shared" si="127"/>
        <v>0</v>
      </c>
      <c r="DA92" s="63">
        <f t="shared" si="127"/>
        <v>0</v>
      </c>
      <c r="DB92" s="63">
        <f t="shared" si="127"/>
        <v>0</v>
      </c>
      <c r="DC92" s="63">
        <f t="shared" si="127"/>
        <v>0</v>
      </c>
      <c r="DD92" s="63">
        <f t="shared" si="127"/>
        <v>250000</v>
      </c>
      <c r="DE92" s="63">
        <f t="shared" si="127"/>
        <v>0</v>
      </c>
      <c r="DF92" s="63">
        <f t="shared" si="92"/>
        <v>250000</v>
      </c>
      <c r="DH92" s="68">
        <f t="shared" si="86"/>
        <v>250000</v>
      </c>
      <c r="DJ92" s="63">
        <f t="shared" si="128"/>
        <v>0</v>
      </c>
      <c r="DK92" s="63">
        <f t="shared" si="128"/>
        <v>0</v>
      </c>
      <c r="DL92" s="63">
        <f t="shared" si="128"/>
        <v>0</v>
      </c>
      <c r="DM92" s="63">
        <f t="shared" si="128"/>
        <v>0</v>
      </c>
      <c r="DN92" s="63">
        <f t="shared" si="128"/>
        <v>0</v>
      </c>
      <c r="DO92" s="63">
        <f t="shared" si="128"/>
        <v>0</v>
      </c>
      <c r="DP92" s="63">
        <f t="shared" si="128"/>
        <v>0</v>
      </c>
      <c r="DQ92" s="63">
        <f t="shared" si="128"/>
        <v>0</v>
      </c>
      <c r="DR92" s="63">
        <f t="shared" si="128"/>
        <v>0</v>
      </c>
      <c r="DS92" s="65">
        <f t="shared" si="119"/>
        <v>0</v>
      </c>
      <c r="DU92" s="68">
        <f t="shared" si="87"/>
        <v>0</v>
      </c>
      <c r="DW92" s="63">
        <f t="shared" si="129"/>
        <v>0</v>
      </c>
      <c r="DX92" s="63">
        <f t="shared" si="129"/>
        <v>0</v>
      </c>
      <c r="DY92" s="63">
        <f t="shared" si="129"/>
        <v>0</v>
      </c>
      <c r="DZ92" s="63">
        <f t="shared" si="129"/>
        <v>0</v>
      </c>
      <c r="EA92" s="63">
        <f t="shared" si="129"/>
        <v>0</v>
      </c>
      <c r="EB92" s="63">
        <f t="shared" si="129"/>
        <v>0</v>
      </c>
      <c r="EC92" s="63">
        <f t="shared" si="129"/>
        <v>0</v>
      </c>
      <c r="ED92" s="63">
        <f t="shared" si="129"/>
        <v>250000</v>
      </c>
      <c r="EE92" s="63">
        <f t="shared" si="129"/>
        <v>0</v>
      </c>
      <c r="EF92" s="63">
        <f t="shared" si="95"/>
        <v>250000</v>
      </c>
      <c r="EH92" s="68">
        <f t="shared" si="88"/>
        <v>250000</v>
      </c>
      <c r="EK92" s="93">
        <f t="shared" si="130"/>
        <v>0</v>
      </c>
      <c r="EL92" s="93">
        <f t="shared" si="130"/>
        <v>0</v>
      </c>
      <c r="EM92" s="93">
        <f t="shared" si="130"/>
        <v>0</v>
      </c>
      <c r="EN92" s="93">
        <f t="shared" si="130"/>
        <v>0</v>
      </c>
      <c r="EO92" s="93">
        <f t="shared" si="130"/>
        <v>0</v>
      </c>
      <c r="EP92" s="93">
        <f t="shared" si="130"/>
        <v>0</v>
      </c>
      <c r="EQ92" s="93">
        <f t="shared" si="130"/>
        <v>0</v>
      </c>
      <c r="ER92" s="93">
        <f t="shared" si="130"/>
        <v>0</v>
      </c>
      <c r="ES92" s="93">
        <f t="shared" si="130"/>
        <v>0</v>
      </c>
      <c r="ET92" s="94">
        <f t="shared" si="120"/>
        <v>0</v>
      </c>
      <c r="EU92" s="95"/>
      <c r="EV92" s="96">
        <f t="shared" si="89"/>
        <v>0</v>
      </c>
    </row>
    <row r="93" spans="1:152" s="19" customFormat="1" ht="30" x14ac:dyDescent="0.25">
      <c r="A93" s="18" t="s">
        <v>369</v>
      </c>
      <c r="B93" s="21" t="s">
        <v>130</v>
      </c>
      <c r="C93" s="21" t="s">
        <v>299</v>
      </c>
      <c r="D93" s="22" t="s">
        <v>356</v>
      </c>
      <c r="E93" s="22"/>
      <c r="F93" s="10">
        <v>75000</v>
      </c>
      <c r="G93" s="10">
        <v>75000</v>
      </c>
      <c r="H93" s="10"/>
      <c r="I93" s="10">
        <f t="shared" si="109"/>
        <v>150000</v>
      </c>
      <c r="J93" s="25">
        <v>1</v>
      </c>
      <c r="L93" s="44">
        <v>42248</v>
      </c>
      <c r="M93" s="45" t="s">
        <v>134</v>
      </c>
      <c r="N93" s="45" t="s">
        <v>125</v>
      </c>
      <c r="O93" s="45"/>
      <c r="P93" s="45"/>
      <c r="R93" s="69" t="s">
        <v>281</v>
      </c>
      <c r="S93" s="51"/>
      <c r="U93" s="63">
        <f t="shared" si="121"/>
        <v>0</v>
      </c>
      <c r="V93" s="63">
        <f t="shared" si="121"/>
        <v>75000</v>
      </c>
      <c r="W93" s="63">
        <f t="shared" si="121"/>
        <v>0</v>
      </c>
      <c r="X93" s="63">
        <f t="shared" si="121"/>
        <v>0</v>
      </c>
      <c r="Y93" s="63">
        <f t="shared" si="121"/>
        <v>0</v>
      </c>
      <c r="Z93" s="63">
        <f t="shared" si="121"/>
        <v>0</v>
      </c>
      <c r="AA93" s="63">
        <f t="shared" si="121"/>
        <v>0</v>
      </c>
      <c r="AB93" s="63">
        <f t="shared" si="121"/>
        <v>0</v>
      </c>
      <c r="AC93" s="63">
        <f t="shared" si="121"/>
        <v>0</v>
      </c>
      <c r="AD93" s="65">
        <f t="shared" si="110"/>
        <v>75000</v>
      </c>
      <c r="AF93" s="68">
        <f t="shared" si="111"/>
        <v>0</v>
      </c>
      <c r="AH93" s="63">
        <f t="shared" si="122"/>
        <v>0</v>
      </c>
      <c r="AI93" s="63">
        <f t="shared" si="122"/>
        <v>75000</v>
      </c>
      <c r="AJ93" s="63">
        <f t="shared" si="122"/>
        <v>0</v>
      </c>
      <c r="AK93" s="63">
        <f t="shared" si="122"/>
        <v>0</v>
      </c>
      <c r="AL93" s="63">
        <f t="shared" si="122"/>
        <v>0</v>
      </c>
      <c r="AM93" s="63">
        <f t="shared" si="122"/>
        <v>0</v>
      </c>
      <c r="AN93" s="63">
        <f t="shared" si="122"/>
        <v>0</v>
      </c>
      <c r="AO93" s="63">
        <f t="shared" si="122"/>
        <v>0</v>
      </c>
      <c r="AP93" s="63">
        <f t="shared" si="122"/>
        <v>0</v>
      </c>
      <c r="AQ93" s="65">
        <f t="shared" si="112"/>
        <v>75000</v>
      </c>
      <c r="AS93" s="68">
        <f t="shared" si="113"/>
        <v>0</v>
      </c>
      <c r="AU93" s="63">
        <f t="shared" si="123"/>
        <v>0</v>
      </c>
      <c r="AV93" s="63">
        <f t="shared" si="123"/>
        <v>0</v>
      </c>
      <c r="AW93" s="63">
        <f t="shared" si="123"/>
        <v>0</v>
      </c>
      <c r="AX93" s="63">
        <f t="shared" si="123"/>
        <v>0</v>
      </c>
      <c r="AY93" s="63">
        <f t="shared" si="123"/>
        <v>0</v>
      </c>
      <c r="AZ93" s="63">
        <f t="shared" si="123"/>
        <v>0</v>
      </c>
      <c r="BA93" s="63">
        <f t="shared" si="123"/>
        <v>0</v>
      </c>
      <c r="BB93" s="63">
        <f t="shared" si="123"/>
        <v>0</v>
      </c>
      <c r="BC93" s="63">
        <f t="shared" si="123"/>
        <v>0</v>
      </c>
      <c r="BD93" s="65">
        <f t="shared" si="114"/>
        <v>0</v>
      </c>
      <c r="BF93" s="68">
        <f t="shared" si="115"/>
        <v>0</v>
      </c>
      <c r="BH93" s="63">
        <f t="shared" si="124"/>
        <v>0</v>
      </c>
      <c r="BI93" s="63">
        <f t="shared" si="124"/>
        <v>0</v>
      </c>
      <c r="BJ93" s="63">
        <f t="shared" si="124"/>
        <v>0</v>
      </c>
      <c r="BK93" s="63">
        <f t="shared" si="124"/>
        <v>0</v>
      </c>
      <c r="BL93" s="63">
        <f t="shared" si="124"/>
        <v>0</v>
      </c>
      <c r="BM93" s="63">
        <f t="shared" si="124"/>
        <v>0</v>
      </c>
      <c r="BN93" s="63">
        <f t="shared" si="124"/>
        <v>0</v>
      </c>
      <c r="BO93" s="63">
        <f t="shared" si="124"/>
        <v>0</v>
      </c>
      <c r="BP93" s="63">
        <f t="shared" si="124"/>
        <v>0</v>
      </c>
      <c r="BQ93" s="65">
        <f t="shared" si="116"/>
        <v>0</v>
      </c>
      <c r="BS93" s="68">
        <f t="shared" si="117"/>
        <v>0</v>
      </c>
      <c r="BV93" s="93">
        <f t="shared" si="125"/>
        <v>0</v>
      </c>
      <c r="BW93" s="93">
        <f t="shared" si="125"/>
        <v>1</v>
      </c>
      <c r="BX93" s="93">
        <f t="shared" si="125"/>
        <v>0</v>
      </c>
      <c r="BY93" s="93">
        <f t="shared" si="125"/>
        <v>0</v>
      </c>
      <c r="BZ93" s="93">
        <f t="shared" si="125"/>
        <v>0</v>
      </c>
      <c r="CA93" s="93">
        <f t="shared" si="125"/>
        <v>0</v>
      </c>
      <c r="CB93" s="93">
        <f t="shared" si="125"/>
        <v>0</v>
      </c>
      <c r="CC93" s="93">
        <f t="shared" si="125"/>
        <v>0</v>
      </c>
      <c r="CD93" s="93">
        <f t="shared" si="125"/>
        <v>0</v>
      </c>
      <c r="CE93" s="94">
        <f t="shared" si="118"/>
        <v>1</v>
      </c>
      <c r="CF93" s="95"/>
      <c r="CG93" s="96">
        <f t="shared" si="85"/>
        <v>1</v>
      </c>
      <c r="CJ93" s="63">
        <f t="shared" si="126"/>
        <v>0</v>
      </c>
      <c r="CK93" s="63">
        <f t="shared" si="126"/>
        <v>75000</v>
      </c>
      <c r="CL93" s="63">
        <f t="shared" si="126"/>
        <v>0</v>
      </c>
      <c r="CM93" s="63">
        <f t="shared" si="126"/>
        <v>0</v>
      </c>
      <c r="CN93" s="63">
        <f t="shared" si="126"/>
        <v>0</v>
      </c>
      <c r="CO93" s="63">
        <f t="shared" si="126"/>
        <v>0</v>
      </c>
      <c r="CP93" s="63">
        <f t="shared" si="126"/>
        <v>0</v>
      </c>
      <c r="CQ93" s="63">
        <f t="shared" si="126"/>
        <v>0</v>
      </c>
      <c r="CR93" s="63">
        <f t="shared" si="126"/>
        <v>0</v>
      </c>
      <c r="CS93" s="65">
        <f t="shared" si="102"/>
        <v>75000</v>
      </c>
      <c r="CU93" s="68">
        <f t="shared" si="105"/>
        <v>75000</v>
      </c>
      <c r="CW93" s="63">
        <f t="shared" si="127"/>
        <v>0</v>
      </c>
      <c r="CX93" s="63">
        <f t="shared" si="127"/>
        <v>75000</v>
      </c>
      <c r="CY93" s="63">
        <f t="shared" si="127"/>
        <v>0</v>
      </c>
      <c r="CZ93" s="63">
        <f t="shared" si="127"/>
        <v>0</v>
      </c>
      <c r="DA93" s="63">
        <f t="shared" si="127"/>
        <v>0</v>
      </c>
      <c r="DB93" s="63">
        <f t="shared" si="127"/>
        <v>0</v>
      </c>
      <c r="DC93" s="63">
        <f t="shared" si="127"/>
        <v>0</v>
      </c>
      <c r="DD93" s="63">
        <f t="shared" si="127"/>
        <v>0</v>
      </c>
      <c r="DE93" s="63">
        <f t="shared" si="127"/>
        <v>0</v>
      </c>
      <c r="DF93" s="63">
        <f t="shared" si="92"/>
        <v>75000</v>
      </c>
      <c r="DH93" s="68">
        <f t="shared" si="86"/>
        <v>75000</v>
      </c>
      <c r="DJ93" s="63">
        <f t="shared" si="128"/>
        <v>0</v>
      </c>
      <c r="DK93" s="63">
        <f t="shared" si="128"/>
        <v>0</v>
      </c>
      <c r="DL93" s="63">
        <f t="shared" si="128"/>
        <v>0</v>
      </c>
      <c r="DM93" s="63">
        <f t="shared" si="128"/>
        <v>0</v>
      </c>
      <c r="DN93" s="63">
        <f t="shared" si="128"/>
        <v>0</v>
      </c>
      <c r="DO93" s="63">
        <f t="shared" si="128"/>
        <v>0</v>
      </c>
      <c r="DP93" s="63">
        <f t="shared" si="128"/>
        <v>0</v>
      </c>
      <c r="DQ93" s="63">
        <f t="shared" si="128"/>
        <v>0</v>
      </c>
      <c r="DR93" s="63">
        <f t="shared" si="128"/>
        <v>0</v>
      </c>
      <c r="DS93" s="65">
        <f t="shared" si="119"/>
        <v>0</v>
      </c>
      <c r="DU93" s="68">
        <f t="shared" si="87"/>
        <v>-1</v>
      </c>
      <c r="DW93" s="63">
        <f t="shared" si="129"/>
        <v>0</v>
      </c>
      <c r="DX93" s="63">
        <f t="shared" si="129"/>
        <v>0</v>
      </c>
      <c r="DY93" s="63">
        <f t="shared" si="129"/>
        <v>0</v>
      </c>
      <c r="DZ93" s="63">
        <f t="shared" si="129"/>
        <v>0</v>
      </c>
      <c r="EA93" s="63">
        <f t="shared" si="129"/>
        <v>0</v>
      </c>
      <c r="EB93" s="63">
        <f t="shared" si="129"/>
        <v>0</v>
      </c>
      <c r="EC93" s="63">
        <f t="shared" si="129"/>
        <v>0</v>
      </c>
      <c r="ED93" s="63">
        <f t="shared" si="129"/>
        <v>0</v>
      </c>
      <c r="EE93" s="63">
        <f t="shared" si="129"/>
        <v>0</v>
      </c>
      <c r="EF93" s="63">
        <f t="shared" si="95"/>
        <v>0</v>
      </c>
      <c r="EH93" s="68">
        <f t="shared" si="88"/>
        <v>0</v>
      </c>
      <c r="EK93" s="93">
        <f t="shared" si="130"/>
        <v>0</v>
      </c>
      <c r="EL93" s="93">
        <f t="shared" si="130"/>
        <v>1</v>
      </c>
      <c r="EM93" s="93">
        <f t="shared" si="130"/>
        <v>0</v>
      </c>
      <c r="EN93" s="93">
        <f t="shared" si="130"/>
        <v>0</v>
      </c>
      <c r="EO93" s="93">
        <f t="shared" si="130"/>
        <v>0</v>
      </c>
      <c r="EP93" s="93">
        <f t="shared" si="130"/>
        <v>0</v>
      </c>
      <c r="EQ93" s="93">
        <f t="shared" si="130"/>
        <v>0</v>
      </c>
      <c r="ER93" s="93">
        <f t="shared" si="130"/>
        <v>0</v>
      </c>
      <c r="ES93" s="93">
        <f t="shared" si="130"/>
        <v>0</v>
      </c>
      <c r="ET93" s="94">
        <f t="shared" si="120"/>
        <v>1</v>
      </c>
      <c r="EU93" s="95"/>
      <c r="EV93" s="96">
        <f t="shared" si="89"/>
        <v>1</v>
      </c>
    </row>
    <row r="94" spans="1:152" s="19" customFormat="1" ht="45" x14ac:dyDescent="0.25">
      <c r="A94" s="18" t="s">
        <v>331</v>
      </c>
      <c r="B94" s="21" t="s">
        <v>134</v>
      </c>
      <c r="C94" s="21" t="s">
        <v>293</v>
      </c>
      <c r="D94" s="22" t="s">
        <v>358</v>
      </c>
      <c r="E94" s="22"/>
      <c r="F94" s="10"/>
      <c r="G94" s="10"/>
      <c r="H94" s="10">
        <v>492736</v>
      </c>
      <c r="I94" s="10"/>
      <c r="J94" s="25"/>
      <c r="L94" s="44">
        <v>42249</v>
      </c>
      <c r="M94" s="45" t="s">
        <v>40</v>
      </c>
      <c r="N94" s="45" t="s">
        <v>75</v>
      </c>
      <c r="O94" s="45" t="s">
        <v>125</v>
      </c>
      <c r="P94" s="45"/>
      <c r="R94" s="69" t="s">
        <v>282</v>
      </c>
      <c r="S94" s="51"/>
      <c r="U94" s="63">
        <f t="shared" ref="U94:AC107" si="131">IF($C94=U$3,(IF($R94="On",$G94,0)),0)</f>
        <v>0</v>
      </c>
      <c r="V94" s="63">
        <f t="shared" si="131"/>
        <v>0</v>
      </c>
      <c r="W94" s="63">
        <f t="shared" si="131"/>
        <v>0</v>
      </c>
      <c r="X94" s="63">
        <f t="shared" si="131"/>
        <v>0</v>
      </c>
      <c r="Y94" s="63">
        <f t="shared" si="131"/>
        <v>0</v>
      </c>
      <c r="Z94" s="63">
        <f t="shared" si="131"/>
        <v>0</v>
      </c>
      <c r="AA94" s="63">
        <f t="shared" si="131"/>
        <v>0</v>
      </c>
      <c r="AB94" s="63">
        <f t="shared" si="131"/>
        <v>0</v>
      </c>
      <c r="AC94" s="63">
        <f t="shared" si="131"/>
        <v>0</v>
      </c>
      <c r="AD94" s="65">
        <f t="shared" ref="AD94:AD99" si="132">SUM(U94:AC94)</f>
        <v>0</v>
      </c>
      <c r="AF94" s="68">
        <f t="shared" ref="AF94:AF99" si="133">+AD94-G94</f>
        <v>0</v>
      </c>
      <c r="AH94" s="63">
        <f t="shared" ref="AH94:AP107" si="134">IF($C94=AH$3,(IF($R94="On",$F94,0)),0)</f>
        <v>0</v>
      </c>
      <c r="AI94" s="63">
        <f t="shared" si="134"/>
        <v>0</v>
      </c>
      <c r="AJ94" s="63">
        <f t="shared" si="134"/>
        <v>0</v>
      </c>
      <c r="AK94" s="63">
        <f t="shared" si="134"/>
        <v>0</v>
      </c>
      <c r="AL94" s="63">
        <f t="shared" si="134"/>
        <v>0</v>
      </c>
      <c r="AM94" s="63">
        <f t="shared" si="134"/>
        <v>0</v>
      </c>
      <c r="AN94" s="63">
        <f t="shared" si="134"/>
        <v>0</v>
      </c>
      <c r="AO94" s="63">
        <f t="shared" si="134"/>
        <v>0</v>
      </c>
      <c r="AP94" s="63">
        <f t="shared" si="134"/>
        <v>0</v>
      </c>
      <c r="AQ94" s="65">
        <f t="shared" ref="AQ94:AQ99" si="135">SUM(AH94:AP94)</f>
        <v>0</v>
      </c>
      <c r="AS94" s="68">
        <f t="shared" ref="AS94:AS99" si="136">+AQ94-F94</f>
        <v>0</v>
      </c>
      <c r="AU94" s="63">
        <f t="shared" ref="AU94:BC107" si="137">IF($C94=AU$3,(IF($R94="On",$H94,0)),0)</f>
        <v>0</v>
      </c>
      <c r="AV94" s="63">
        <f t="shared" si="137"/>
        <v>0</v>
      </c>
      <c r="AW94" s="63">
        <f t="shared" si="137"/>
        <v>0</v>
      </c>
      <c r="AX94" s="63">
        <f t="shared" si="137"/>
        <v>0</v>
      </c>
      <c r="AY94" s="63">
        <f t="shared" si="137"/>
        <v>0</v>
      </c>
      <c r="AZ94" s="63">
        <f t="shared" si="137"/>
        <v>0</v>
      </c>
      <c r="BA94" s="63">
        <f t="shared" si="137"/>
        <v>0</v>
      </c>
      <c r="BB94" s="63">
        <f t="shared" si="137"/>
        <v>0</v>
      </c>
      <c r="BC94" s="63">
        <f t="shared" si="137"/>
        <v>0</v>
      </c>
      <c r="BD94" s="65">
        <f t="shared" ref="BD94:BD99" si="138">SUM(AU94:BC94)</f>
        <v>0</v>
      </c>
      <c r="BF94" s="68">
        <f t="shared" ref="BF94:BF99" si="139">+BD94-H94</f>
        <v>-492736</v>
      </c>
      <c r="BH94" s="63">
        <f t="shared" ref="BH94:BP107" si="140">IF($C94=BH$3,(IF($R94="On",$E94,0)),0)</f>
        <v>0</v>
      </c>
      <c r="BI94" s="63">
        <f t="shared" si="140"/>
        <v>0</v>
      </c>
      <c r="BJ94" s="63">
        <f t="shared" si="140"/>
        <v>0</v>
      </c>
      <c r="BK94" s="63">
        <f t="shared" si="140"/>
        <v>0</v>
      </c>
      <c r="BL94" s="63">
        <f t="shared" si="140"/>
        <v>0</v>
      </c>
      <c r="BM94" s="63">
        <f t="shared" si="140"/>
        <v>0</v>
      </c>
      <c r="BN94" s="63">
        <f t="shared" si="140"/>
        <v>0</v>
      </c>
      <c r="BO94" s="63">
        <f t="shared" si="140"/>
        <v>0</v>
      </c>
      <c r="BP94" s="63">
        <f t="shared" si="140"/>
        <v>0</v>
      </c>
      <c r="BQ94" s="65">
        <f t="shared" ref="BQ94:BQ99" si="141">SUM(BH94:BP94)</f>
        <v>0</v>
      </c>
      <c r="BS94" s="68">
        <f t="shared" ref="BS94:BS99" si="142">+BQ94-E94</f>
        <v>0</v>
      </c>
      <c r="BV94" s="93">
        <f t="shared" si="125"/>
        <v>0</v>
      </c>
      <c r="BW94" s="93">
        <f t="shared" si="125"/>
        <v>0</v>
      </c>
      <c r="BX94" s="93">
        <f t="shared" si="125"/>
        <v>0</v>
      </c>
      <c r="BY94" s="93">
        <f t="shared" si="125"/>
        <v>0</v>
      </c>
      <c r="BZ94" s="93">
        <f t="shared" si="125"/>
        <v>0</v>
      </c>
      <c r="CA94" s="93">
        <f t="shared" si="125"/>
        <v>0</v>
      </c>
      <c r="CB94" s="93">
        <f t="shared" si="125"/>
        <v>0</v>
      </c>
      <c r="CC94" s="93">
        <f t="shared" si="125"/>
        <v>0</v>
      </c>
      <c r="CD94" s="93">
        <f t="shared" si="125"/>
        <v>0</v>
      </c>
      <c r="CE94" s="94">
        <f t="shared" si="118"/>
        <v>0</v>
      </c>
      <c r="CF94" s="95"/>
      <c r="CG94" s="96">
        <f t="shared" si="85"/>
        <v>0</v>
      </c>
      <c r="CJ94" s="63">
        <f t="shared" si="126"/>
        <v>0</v>
      </c>
      <c r="CK94" s="63">
        <f t="shared" si="126"/>
        <v>0</v>
      </c>
      <c r="CL94" s="63">
        <f t="shared" si="126"/>
        <v>0</v>
      </c>
      <c r="CM94" s="63">
        <f t="shared" si="126"/>
        <v>0</v>
      </c>
      <c r="CN94" s="63">
        <f t="shared" si="126"/>
        <v>0</v>
      </c>
      <c r="CO94" s="63">
        <f t="shared" si="126"/>
        <v>0</v>
      </c>
      <c r="CP94" s="63">
        <f t="shared" si="126"/>
        <v>0</v>
      </c>
      <c r="CQ94" s="63">
        <f t="shared" si="126"/>
        <v>0</v>
      </c>
      <c r="CR94" s="63">
        <f t="shared" si="126"/>
        <v>0</v>
      </c>
      <c r="CS94" s="65">
        <f t="shared" si="102"/>
        <v>0</v>
      </c>
      <c r="CU94" s="68">
        <f t="shared" si="105"/>
        <v>0</v>
      </c>
      <c r="CW94" s="63">
        <f t="shared" si="127"/>
        <v>0</v>
      </c>
      <c r="CX94" s="63">
        <f t="shared" si="127"/>
        <v>0</v>
      </c>
      <c r="CY94" s="63">
        <f t="shared" si="127"/>
        <v>0</v>
      </c>
      <c r="CZ94" s="63">
        <f t="shared" si="127"/>
        <v>0</v>
      </c>
      <c r="DA94" s="63">
        <f t="shared" si="127"/>
        <v>0</v>
      </c>
      <c r="DB94" s="63">
        <f t="shared" si="127"/>
        <v>0</v>
      </c>
      <c r="DC94" s="63">
        <f t="shared" si="127"/>
        <v>0</v>
      </c>
      <c r="DD94" s="63">
        <f t="shared" si="127"/>
        <v>0</v>
      </c>
      <c r="DE94" s="63">
        <f t="shared" si="127"/>
        <v>0</v>
      </c>
      <c r="DF94" s="63">
        <f t="shared" si="92"/>
        <v>0</v>
      </c>
      <c r="DH94" s="68">
        <f t="shared" si="86"/>
        <v>0</v>
      </c>
      <c r="DJ94" s="63">
        <f t="shared" si="128"/>
        <v>0</v>
      </c>
      <c r="DK94" s="63">
        <f t="shared" si="128"/>
        <v>0</v>
      </c>
      <c r="DL94" s="63">
        <f t="shared" si="128"/>
        <v>0</v>
      </c>
      <c r="DM94" s="63">
        <f t="shared" si="128"/>
        <v>0</v>
      </c>
      <c r="DN94" s="63">
        <f t="shared" si="128"/>
        <v>492736</v>
      </c>
      <c r="DO94" s="63">
        <f t="shared" si="128"/>
        <v>0</v>
      </c>
      <c r="DP94" s="63">
        <f t="shared" si="128"/>
        <v>0</v>
      </c>
      <c r="DQ94" s="63">
        <f t="shared" si="128"/>
        <v>0</v>
      </c>
      <c r="DR94" s="63">
        <f t="shared" si="128"/>
        <v>0</v>
      </c>
      <c r="DS94" s="65">
        <f t="shared" si="119"/>
        <v>492736</v>
      </c>
      <c r="DU94" s="68">
        <f t="shared" si="87"/>
        <v>492736</v>
      </c>
      <c r="DW94" s="63">
        <f t="shared" si="129"/>
        <v>0</v>
      </c>
      <c r="DX94" s="63">
        <f t="shared" si="129"/>
        <v>0</v>
      </c>
      <c r="DY94" s="63">
        <f t="shared" si="129"/>
        <v>0</v>
      </c>
      <c r="DZ94" s="63">
        <f t="shared" si="129"/>
        <v>0</v>
      </c>
      <c r="EA94" s="63">
        <f t="shared" si="129"/>
        <v>0</v>
      </c>
      <c r="EB94" s="63">
        <f t="shared" si="129"/>
        <v>0</v>
      </c>
      <c r="EC94" s="63">
        <f t="shared" si="129"/>
        <v>0</v>
      </c>
      <c r="ED94" s="63">
        <f t="shared" si="129"/>
        <v>0</v>
      </c>
      <c r="EE94" s="63">
        <f t="shared" si="129"/>
        <v>0</v>
      </c>
      <c r="EF94" s="63">
        <f t="shared" si="95"/>
        <v>0</v>
      </c>
      <c r="EH94" s="68">
        <f t="shared" si="88"/>
        <v>0</v>
      </c>
      <c r="EK94" s="93">
        <f t="shared" si="130"/>
        <v>0</v>
      </c>
      <c r="EL94" s="93">
        <f t="shared" si="130"/>
        <v>0</v>
      </c>
      <c r="EM94" s="93">
        <f t="shared" si="130"/>
        <v>0</v>
      </c>
      <c r="EN94" s="93">
        <f t="shared" si="130"/>
        <v>0</v>
      </c>
      <c r="EO94" s="93">
        <f t="shared" si="130"/>
        <v>0</v>
      </c>
      <c r="EP94" s="93">
        <f t="shared" si="130"/>
        <v>0</v>
      </c>
      <c r="EQ94" s="93">
        <f t="shared" si="130"/>
        <v>0</v>
      </c>
      <c r="ER94" s="93">
        <f t="shared" si="130"/>
        <v>0</v>
      </c>
      <c r="ES94" s="93">
        <f t="shared" si="130"/>
        <v>0</v>
      </c>
      <c r="ET94" s="94">
        <f t="shared" si="120"/>
        <v>0</v>
      </c>
      <c r="EU94" s="95"/>
      <c r="EV94" s="96">
        <f t="shared" si="89"/>
        <v>0</v>
      </c>
    </row>
    <row r="95" spans="1:152" s="19" customFormat="1" ht="90" x14ac:dyDescent="0.25">
      <c r="A95" s="18" t="s">
        <v>350</v>
      </c>
      <c r="B95" s="21" t="s">
        <v>71</v>
      </c>
      <c r="C95" s="21" t="s">
        <v>299</v>
      </c>
      <c r="D95" s="22" t="s">
        <v>370</v>
      </c>
      <c r="E95" s="49">
        <v>875000</v>
      </c>
      <c r="F95" s="10"/>
      <c r="G95" s="10"/>
      <c r="H95" s="10"/>
      <c r="I95" s="10"/>
      <c r="J95" s="25"/>
      <c r="L95" s="44">
        <v>42243</v>
      </c>
      <c r="M95" s="45" t="s">
        <v>125</v>
      </c>
      <c r="N95" s="45"/>
      <c r="O95" s="45"/>
      <c r="P95" s="45"/>
      <c r="R95" s="69" t="s">
        <v>282</v>
      </c>
      <c r="S95" s="51"/>
      <c r="U95" s="63">
        <f t="shared" si="131"/>
        <v>0</v>
      </c>
      <c r="V95" s="63">
        <f t="shared" si="131"/>
        <v>0</v>
      </c>
      <c r="W95" s="63">
        <f t="shared" si="131"/>
        <v>0</v>
      </c>
      <c r="X95" s="63">
        <f t="shared" si="131"/>
        <v>0</v>
      </c>
      <c r="Y95" s="63">
        <f t="shared" si="131"/>
        <v>0</v>
      </c>
      <c r="Z95" s="63">
        <f t="shared" si="131"/>
        <v>0</v>
      </c>
      <c r="AA95" s="63">
        <f t="shared" si="131"/>
        <v>0</v>
      </c>
      <c r="AB95" s="63">
        <f t="shared" si="131"/>
        <v>0</v>
      </c>
      <c r="AC95" s="63">
        <f t="shared" si="131"/>
        <v>0</v>
      </c>
      <c r="AD95" s="65">
        <f t="shared" si="132"/>
        <v>0</v>
      </c>
      <c r="AF95" s="68">
        <f t="shared" si="133"/>
        <v>0</v>
      </c>
      <c r="AH95" s="63">
        <f t="shared" si="134"/>
        <v>0</v>
      </c>
      <c r="AI95" s="63">
        <f t="shared" si="134"/>
        <v>0</v>
      </c>
      <c r="AJ95" s="63">
        <f t="shared" si="134"/>
        <v>0</v>
      </c>
      <c r="AK95" s="63">
        <f t="shared" si="134"/>
        <v>0</v>
      </c>
      <c r="AL95" s="63">
        <f t="shared" si="134"/>
        <v>0</v>
      </c>
      <c r="AM95" s="63">
        <f t="shared" si="134"/>
        <v>0</v>
      </c>
      <c r="AN95" s="63">
        <f t="shared" si="134"/>
        <v>0</v>
      </c>
      <c r="AO95" s="63">
        <f t="shared" si="134"/>
        <v>0</v>
      </c>
      <c r="AP95" s="63">
        <f t="shared" si="134"/>
        <v>0</v>
      </c>
      <c r="AQ95" s="65">
        <f t="shared" si="135"/>
        <v>0</v>
      </c>
      <c r="AS95" s="68">
        <f t="shared" si="136"/>
        <v>0</v>
      </c>
      <c r="AU95" s="63">
        <f t="shared" si="137"/>
        <v>0</v>
      </c>
      <c r="AV95" s="63">
        <f t="shared" si="137"/>
        <v>0</v>
      </c>
      <c r="AW95" s="63">
        <f t="shared" si="137"/>
        <v>0</v>
      </c>
      <c r="AX95" s="63">
        <f t="shared" si="137"/>
        <v>0</v>
      </c>
      <c r="AY95" s="63">
        <f t="shared" si="137"/>
        <v>0</v>
      </c>
      <c r="AZ95" s="63">
        <f t="shared" si="137"/>
        <v>0</v>
      </c>
      <c r="BA95" s="63">
        <f t="shared" si="137"/>
        <v>0</v>
      </c>
      <c r="BB95" s="63">
        <f t="shared" si="137"/>
        <v>0</v>
      </c>
      <c r="BC95" s="63">
        <f t="shared" si="137"/>
        <v>0</v>
      </c>
      <c r="BD95" s="65">
        <f t="shared" si="138"/>
        <v>0</v>
      </c>
      <c r="BF95" s="68">
        <f t="shared" si="139"/>
        <v>0</v>
      </c>
      <c r="BH95" s="63">
        <f t="shared" si="140"/>
        <v>0</v>
      </c>
      <c r="BI95" s="63">
        <f t="shared" si="140"/>
        <v>0</v>
      </c>
      <c r="BJ95" s="63">
        <f t="shared" si="140"/>
        <v>0</v>
      </c>
      <c r="BK95" s="63">
        <f t="shared" si="140"/>
        <v>0</v>
      </c>
      <c r="BL95" s="63">
        <f t="shared" si="140"/>
        <v>0</v>
      </c>
      <c r="BM95" s="63">
        <f t="shared" si="140"/>
        <v>0</v>
      </c>
      <c r="BN95" s="63">
        <f t="shared" si="140"/>
        <v>0</v>
      </c>
      <c r="BO95" s="63">
        <f t="shared" si="140"/>
        <v>0</v>
      </c>
      <c r="BP95" s="63">
        <f t="shared" si="140"/>
        <v>0</v>
      </c>
      <c r="BQ95" s="65">
        <f t="shared" si="141"/>
        <v>0</v>
      </c>
      <c r="BS95" s="68">
        <f t="shared" si="142"/>
        <v>-875000</v>
      </c>
      <c r="BV95" s="93">
        <f t="shared" si="125"/>
        <v>0</v>
      </c>
      <c r="BW95" s="93">
        <f t="shared" si="125"/>
        <v>0</v>
      </c>
      <c r="BX95" s="93">
        <f t="shared" si="125"/>
        <v>0</v>
      </c>
      <c r="BY95" s="93">
        <f t="shared" si="125"/>
        <v>0</v>
      </c>
      <c r="BZ95" s="93">
        <f t="shared" si="125"/>
        <v>0</v>
      </c>
      <c r="CA95" s="93">
        <f t="shared" si="125"/>
        <v>0</v>
      </c>
      <c r="CB95" s="93">
        <f t="shared" si="125"/>
        <v>0</v>
      </c>
      <c r="CC95" s="93">
        <f t="shared" si="125"/>
        <v>0</v>
      </c>
      <c r="CD95" s="93">
        <f t="shared" si="125"/>
        <v>0</v>
      </c>
      <c r="CE95" s="94">
        <f t="shared" si="118"/>
        <v>0</v>
      </c>
      <c r="CF95" s="95"/>
      <c r="CG95" s="96">
        <f t="shared" si="85"/>
        <v>0</v>
      </c>
      <c r="CJ95" s="63">
        <f t="shared" si="126"/>
        <v>0</v>
      </c>
      <c r="CK95" s="63">
        <f t="shared" si="126"/>
        <v>0</v>
      </c>
      <c r="CL95" s="63">
        <f t="shared" si="126"/>
        <v>0</v>
      </c>
      <c r="CM95" s="63">
        <f t="shared" si="126"/>
        <v>0</v>
      </c>
      <c r="CN95" s="63">
        <f t="shared" si="126"/>
        <v>0</v>
      </c>
      <c r="CO95" s="63">
        <f t="shared" si="126"/>
        <v>0</v>
      </c>
      <c r="CP95" s="63">
        <f t="shared" si="126"/>
        <v>0</v>
      </c>
      <c r="CQ95" s="63">
        <f t="shared" si="126"/>
        <v>0</v>
      </c>
      <c r="CR95" s="63">
        <f t="shared" si="126"/>
        <v>0</v>
      </c>
      <c r="CS95" s="65">
        <f t="shared" si="102"/>
        <v>0</v>
      </c>
      <c r="CU95" s="68">
        <f t="shared" si="105"/>
        <v>0</v>
      </c>
      <c r="CW95" s="63">
        <f t="shared" si="127"/>
        <v>0</v>
      </c>
      <c r="CX95" s="63">
        <f t="shared" si="127"/>
        <v>0</v>
      </c>
      <c r="CY95" s="63">
        <f t="shared" si="127"/>
        <v>0</v>
      </c>
      <c r="CZ95" s="63">
        <f t="shared" si="127"/>
        <v>0</v>
      </c>
      <c r="DA95" s="63">
        <f t="shared" si="127"/>
        <v>0</v>
      </c>
      <c r="DB95" s="63">
        <f t="shared" si="127"/>
        <v>0</v>
      </c>
      <c r="DC95" s="63">
        <f t="shared" si="127"/>
        <v>0</v>
      </c>
      <c r="DD95" s="63">
        <f t="shared" si="127"/>
        <v>0</v>
      </c>
      <c r="DE95" s="63">
        <f t="shared" si="127"/>
        <v>0</v>
      </c>
      <c r="DF95" s="63">
        <f t="shared" si="92"/>
        <v>0</v>
      </c>
      <c r="DH95" s="68">
        <f t="shared" si="86"/>
        <v>0</v>
      </c>
      <c r="DJ95" s="63">
        <f t="shared" si="128"/>
        <v>0</v>
      </c>
      <c r="DK95" s="63">
        <f t="shared" si="128"/>
        <v>0</v>
      </c>
      <c r="DL95" s="63">
        <f t="shared" si="128"/>
        <v>0</v>
      </c>
      <c r="DM95" s="63">
        <f t="shared" si="128"/>
        <v>0</v>
      </c>
      <c r="DN95" s="63">
        <f t="shared" si="128"/>
        <v>0</v>
      </c>
      <c r="DO95" s="63">
        <f t="shared" si="128"/>
        <v>0</v>
      </c>
      <c r="DP95" s="63">
        <f t="shared" si="128"/>
        <v>0</v>
      </c>
      <c r="DQ95" s="63">
        <f t="shared" si="128"/>
        <v>0</v>
      </c>
      <c r="DR95" s="63">
        <f t="shared" si="128"/>
        <v>0</v>
      </c>
      <c r="DS95" s="65">
        <f t="shared" si="119"/>
        <v>0</v>
      </c>
      <c r="DU95" s="68">
        <f t="shared" si="87"/>
        <v>0</v>
      </c>
      <c r="DW95" s="63">
        <f t="shared" si="129"/>
        <v>0</v>
      </c>
      <c r="DX95" s="63">
        <f t="shared" si="129"/>
        <v>875000</v>
      </c>
      <c r="DY95" s="63">
        <f t="shared" si="129"/>
        <v>0</v>
      </c>
      <c r="DZ95" s="63">
        <f t="shared" si="129"/>
        <v>0</v>
      </c>
      <c r="EA95" s="63">
        <f t="shared" si="129"/>
        <v>0</v>
      </c>
      <c r="EB95" s="63">
        <f t="shared" si="129"/>
        <v>0</v>
      </c>
      <c r="EC95" s="63">
        <f t="shared" si="129"/>
        <v>0</v>
      </c>
      <c r="ED95" s="63">
        <f t="shared" si="129"/>
        <v>0</v>
      </c>
      <c r="EE95" s="63">
        <f t="shared" si="129"/>
        <v>0</v>
      </c>
      <c r="EF95" s="63">
        <f t="shared" si="95"/>
        <v>875000</v>
      </c>
      <c r="EH95" s="68">
        <f t="shared" si="88"/>
        <v>875000</v>
      </c>
      <c r="EK95" s="93">
        <f t="shared" si="130"/>
        <v>0</v>
      </c>
      <c r="EL95" s="93">
        <f t="shared" si="130"/>
        <v>0</v>
      </c>
      <c r="EM95" s="93">
        <f t="shared" si="130"/>
        <v>0</v>
      </c>
      <c r="EN95" s="93">
        <f t="shared" si="130"/>
        <v>0</v>
      </c>
      <c r="EO95" s="93">
        <f t="shared" si="130"/>
        <v>0</v>
      </c>
      <c r="EP95" s="93">
        <f t="shared" si="130"/>
        <v>0</v>
      </c>
      <c r="EQ95" s="93">
        <f t="shared" si="130"/>
        <v>0</v>
      </c>
      <c r="ER95" s="93">
        <f t="shared" si="130"/>
        <v>0</v>
      </c>
      <c r="ES95" s="93">
        <f t="shared" si="130"/>
        <v>0</v>
      </c>
      <c r="ET95" s="94">
        <f t="shared" si="120"/>
        <v>0</v>
      </c>
      <c r="EU95" s="95"/>
      <c r="EV95" s="96">
        <f t="shared" si="89"/>
        <v>0</v>
      </c>
    </row>
    <row r="96" spans="1:152" s="19" customFormat="1" ht="75" x14ac:dyDescent="0.25">
      <c r="A96" s="18" t="s">
        <v>351</v>
      </c>
      <c r="B96" s="21" t="s">
        <v>71</v>
      </c>
      <c r="C96" s="21" t="s">
        <v>299</v>
      </c>
      <c r="D96" s="22" t="s">
        <v>371</v>
      </c>
      <c r="E96" s="49">
        <v>225000</v>
      </c>
      <c r="F96" s="10"/>
      <c r="G96" s="10"/>
      <c r="H96" s="10"/>
      <c r="I96" s="10"/>
      <c r="J96" s="25"/>
      <c r="L96" s="44">
        <v>42243</v>
      </c>
      <c r="M96" s="45" t="s">
        <v>125</v>
      </c>
      <c r="N96" s="45"/>
      <c r="O96" s="45"/>
      <c r="P96" s="45"/>
      <c r="R96" s="69" t="s">
        <v>282</v>
      </c>
      <c r="S96" s="51"/>
      <c r="U96" s="63">
        <f t="shared" si="131"/>
        <v>0</v>
      </c>
      <c r="V96" s="63">
        <f t="shared" si="131"/>
        <v>0</v>
      </c>
      <c r="W96" s="63">
        <f t="shared" si="131"/>
        <v>0</v>
      </c>
      <c r="X96" s="63">
        <f t="shared" si="131"/>
        <v>0</v>
      </c>
      <c r="Y96" s="63">
        <f t="shared" si="131"/>
        <v>0</v>
      </c>
      <c r="Z96" s="63">
        <f t="shared" si="131"/>
        <v>0</v>
      </c>
      <c r="AA96" s="63">
        <f t="shared" si="131"/>
        <v>0</v>
      </c>
      <c r="AB96" s="63">
        <f t="shared" si="131"/>
        <v>0</v>
      </c>
      <c r="AC96" s="63">
        <f t="shared" si="131"/>
        <v>0</v>
      </c>
      <c r="AD96" s="65">
        <f t="shared" si="132"/>
        <v>0</v>
      </c>
      <c r="AF96" s="68">
        <f t="shared" si="133"/>
        <v>0</v>
      </c>
      <c r="AH96" s="63">
        <f t="shared" si="134"/>
        <v>0</v>
      </c>
      <c r="AI96" s="63">
        <f t="shared" si="134"/>
        <v>0</v>
      </c>
      <c r="AJ96" s="63">
        <f t="shared" si="134"/>
        <v>0</v>
      </c>
      <c r="AK96" s="63">
        <f t="shared" si="134"/>
        <v>0</v>
      </c>
      <c r="AL96" s="63">
        <f t="shared" si="134"/>
        <v>0</v>
      </c>
      <c r="AM96" s="63">
        <f t="shared" si="134"/>
        <v>0</v>
      </c>
      <c r="AN96" s="63">
        <f t="shared" si="134"/>
        <v>0</v>
      </c>
      <c r="AO96" s="63">
        <f t="shared" si="134"/>
        <v>0</v>
      </c>
      <c r="AP96" s="63">
        <f t="shared" si="134"/>
        <v>0</v>
      </c>
      <c r="AQ96" s="65">
        <f t="shared" si="135"/>
        <v>0</v>
      </c>
      <c r="AS96" s="68">
        <f t="shared" si="136"/>
        <v>0</v>
      </c>
      <c r="AU96" s="63">
        <f t="shared" si="137"/>
        <v>0</v>
      </c>
      <c r="AV96" s="63">
        <f t="shared" si="137"/>
        <v>0</v>
      </c>
      <c r="AW96" s="63">
        <f t="shared" si="137"/>
        <v>0</v>
      </c>
      <c r="AX96" s="63">
        <f t="shared" si="137"/>
        <v>0</v>
      </c>
      <c r="AY96" s="63">
        <f t="shared" si="137"/>
        <v>0</v>
      </c>
      <c r="AZ96" s="63">
        <f t="shared" si="137"/>
        <v>0</v>
      </c>
      <c r="BA96" s="63">
        <f t="shared" si="137"/>
        <v>0</v>
      </c>
      <c r="BB96" s="63">
        <f t="shared" si="137"/>
        <v>0</v>
      </c>
      <c r="BC96" s="63">
        <f t="shared" si="137"/>
        <v>0</v>
      </c>
      <c r="BD96" s="65">
        <f t="shared" si="138"/>
        <v>0</v>
      </c>
      <c r="BF96" s="68">
        <f t="shared" si="139"/>
        <v>0</v>
      </c>
      <c r="BH96" s="63">
        <f t="shared" si="140"/>
        <v>0</v>
      </c>
      <c r="BI96" s="63">
        <f t="shared" si="140"/>
        <v>0</v>
      </c>
      <c r="BJ96" s="63">
        <f t="shared" si="140"/>
        <v>0</v>
      </c>
      <c r="BK96" s="63">
        <f t="shared" si="140"/>
        <v>0</v>
      </c>
      <c r="BL96" s="63">
        <f t="shared" si="140"/>
        <v>0</v>
      </c>
      <c r="BM96" s="63">
        <f t="shared" si="140"/>
        <v>0</v>
      </c>
      <c r="BN96" s="63">
        <f t="shared" si="140"/>
        <v>0</v>
      </c>
      <c r="BO96" s="63">
        <f t="shared" si="140"/>
        <v>0</v>
      </c>
      <c r="BP96" s="63">
        <f t="shared" si="140"/>
        <v>0</v>
      </c>
      <c r="BQ96" s="65">
        <f t="shared" si="141"/>
        <v>0</v>
      </c>
      <c r="BS96" s="68">
        <f t="shared" si="142"/>
        <v>-225000</v>
      </c>
      <c r="BV96" s="93">
        <f t="shared" si="125"/>
        <v>0</v>
      </c>
      <c r="BW96" s="93">
        <f t="shared" si="125"/>
        <v>0</v>
      </c>
      <c r="BX96" s="93">
        <f t="shared" si="125"/>
        <v>0</v>
      </c>
      <c r="BY96" s="93">
        <f t="shared" si="125"/>
        <v>0</v>
      </c>
      <c r="BZ96" s="93">
        <f t="shared" si="125"/>
        <v>0</v>
      </c>
      <c r="CA96" s="93">
        <f t="shared" si="125"/>
        <v>0</v>
      </c>
      <c r="CB96" s="93">
        <f t="shared" si="125"/>
        <v>0</v>
      </c>
      <c r="CC96" s="93">
        <f t="shared" si="125"/>
        <v>0</v>
      </c>
      <c r="CD96" s="93">
        <f t="shared" si="125"/>
        <v>0</v>
      </c>
      <c r="CE96" s="94">
        <f t="shared" si="118"/>
        <v>0</v>
      </c>
      <c r="CF96" s="95"/>
      <c r="CG96" s="96">
        <f t="shared" si="85"/>
        <v>0</v>
      </c>
      <c r="CJ96" s="63">
        <f t="shared" si="126"/>
        <v>0</v>
      </c>
      <c r="CK96" s="63">
        <f t="shared" si="126"/>
        <v>0</v>
      </c>
      <c r="CL96" s="63">
        <f t="shared" si="126"/>
        <v>0</v>
      </c>
      <c r="CM96" s="63">
        <f t="shared" si="126"/>
        <v>0</v>
      </c>
      <c r="CN96" s="63">
        <f t="shared" si="126"/>
        <v>0</v>
      </c>
      <c r="CO96" s="63">
        <f t="shared" si="126"/>
        <v>0</v>
      </c>
      <c r="CP96" s="63">
        <f t="shared" si="126"/>
        <v>0</v>
      </c>
      <c r="CQ96" s="63">
        <f t="shared" si="126"/>
        <v>0</v>
      </c>
      <c r="CR96" s="63">
        <f t="shared" si="126"/>
        <v>0</v>
      </c>
      <c r="CS96" s="65">
        <f t="shared" si="102"/>
        <v>0</v>
      </c>
      <c r="CU96" s="68">
        <f t="shared" si="105"/>
        <v>0</v>
      </c>
      <c r="CW96" s="63">
        <f t="shared" si="127"/>
        <v>0</v>
      </c>
      <c r="CX96" s="63">
        <f t="shared" si="127"/>
        <v>0</v>
      </c>
      <c r="CY96" s="63">
        <f t="shared" si="127"/>
        <v>0</v>
      </c>
      <c r="CZ96" s="63">
        <f t="shared" si="127"/>
        <v>0</v>
      </c>
      <c r="DA96" s="63">
        <f t="shared" si="127"/>
        <v>0</v>
      </c>
      <c r="DB96" s="63">
        <f t="shared" si="127"/>
        <v>0</v>
      </c>
      <c r="DC96" s="63">
        <f t="shared" si="127"/>
        <v>0</v>
      </c>
      <c r="DD96" s="63">
        <f t="shared" si="127"/>
        <v>0</v>
      </c>
      <c r="DE96" s="63">
        <f t="shared" si="127"/>
        <v>0</v>
      </c>
      <c r="DF96" s="63">
        <f t="shared" si="92"/>
        <v>0</v>
      </c>
      <c r="DH96" s="68">
        <f t="shared" si="86"/>
        <v>0</v>
      </c>
      <c r="DJ96" s="63">
        <f t="shared" si="128"/>
        <v>0</v>
      </c>
      <c r="DK96" s="63">
        <f t="shared" si="128"/>
        <v>0</v>
      </c>
      <c r="DL96" s="63">
        <f t="shared" si="128"/>
        <v>0</v>
      </c>
      <c r="DM96" s="63">
        <f t="shared" si="128"/>
        <v>0</v>
      </c>
      <c r="DN96" s="63">
        <f t="shared" si="128"/>
        <v>0</v>
      </c>
      <c r="DO96" s="63">
        <f t="shared" si="128"/>
        <v>0</v>
      </c>
      <c r="DP96" s="63">
        <f t="shared" si="128"/>
        <v>0</v>
      </c>
      <c r="DQ96" s="63">
        <f t="shared" si="128"/>
        <v>0</v>
      </c>
      <c r="DR96" s="63">
        <f t="shared" si="128"/>
        <v>0</v>
      </c>
      <c r="DS96" s="65">
        <f t="shared" si="119"/>
        <v>0</v>
      </c>
      <c r="DU96" s="68">
        <f t="shared" si="87"/>
        <v>0</v>
      </c>
      <c r="DW96" s="63">
        <f t="shared" si="129"/>
        <v>0</v>
      </c>
      <c r="DX96" s="63">
        <f t="shared" si="129"/>
        <v>225000</v>
      </c>
      <c r="DY96" s="63">
        <f t="shared" si="129"/>
        <v>0</v>
      </c>
      <c r="DZ96" s="63">
        <f t="shared" si="129"/>
        <v>0</v>
      </c>
      <c r="EA96" s="63">
        <f t="shared" si="129"/>
        <v>0</v>
      </c>
      <c r="EB96" s="63">
        <f t="shared" si="129"/>
        <v>0</v>
      </c>
      <c r="EC96" s="63">
        <f t="shared" si="129"/>
        <v>0</v>
      </c>
      <c r="ED96" s="63">
        <f t="shared" si="129"/>
        <v>0</v>
      </c>
      <c r="EE96" s="63">
        <f t="shared" si="129"/>
        <v>0</v>
      </c>
      <c r="EF96" s="63">
        <f t="shared" si="95"/>
        <v>225000</v>
      </c>
      <c r="EH96" s="68">
        <f t="shared" si="88"/>
        <v>225000</v>
      </c>
      <c r="EK96" s="93">
        <f t="shared" si="130"/>
        <v>0</v>
      </c>
      <c r="EL96" s="93">
        <f t="shared" si="130"/>
        <v>0</v>
      </c>
      <c r="EM96" s="93">
        <f t="shared" si="130"/>
        <v>0</v>
      </c>
      <c r="EN96" s="93">
        <f t="shared" si="130"/>
        <v>0</v>
      </c>
      <c r="EO96" s="93">
        <f t="shared" si="130"/>
        <v>0</v>
      </c>
      <c r="EP96" s="93">
        <f t="shared" si="130"/>
        <v>0</v>
      </c>
      <c r="EQ96" s="93">
        <f t="shared" si="130"/>
        <v>0</v>
      </c>
      <c r="ER96" s="93">
        <f t="shared" si="130"/>
        <v>0</v>
      </c>
      <c r="ES96" s="93">
        <f t="shared" si="130"/>
        <v>0</v>
      </c>
      <c r="ET96" s="94">
        <f t="shared" si="120"/>
        <v>0</v>
      </c>
      <c r="EU96" s="95"/>
      <c r="EV96" s="96">
        <f t="shared" si="89"/>
        <v>0</v>
      </c>
    </row>
    <row r="97" spans="1:152" s="19" customFormat="1" ht="90" x14ac:dyDescent="0.25">
      <c r="A97" s="18" t="s">
        <v>352</v>
      </c>
      <c r="B97" s="21" t="s">
        <v>71</v>
      </c>
      <c r="C97" s="21" t="s">
        <v>299</v>
      </c>
      <c r="D97" s="22" t="s">
        <v>373</v>
      </c>
      <c r="E97" s="49">
        <v>625000</v>
      </c>
      <c r="F97" s="10">
        <v>625000</v>
      </c>
      <c r="G97" s="10"/>
      <c r="H97" s="10"/>
      <c r="I97" s="10"/>
      <c r="J97" s="25"/>
      <c r="L97" s="44">
        <v>42243</v>
      </c>
      <c r="M97" s="45" t="s">
        <v>125</v>
      </c>
      <c r="N97" s="45"/>
      <c r="O97" s="45"/>
      <c r="P97" s="45"/>
      <c r="R97" s="69" t="s">
        <v>282</v>
      </c>
      <c r="S97" s="51"/>
      <c r="U97" s="63">
        <f t="shared" si="131"/>
        <v>0</v>
      </c>
      <c r="V97" s="63">
        <f t="shared" si="131"/>
        <v>0</v>
      </c>
      <c r="W97" s="63">
        <f t="shared" si="131"/>
        <v>0</v>
      </c>
      <c r="X97" s="63">
        <f t="shared" si="131"/>
        <v>0</v>
      </c>
      <c r="Y97" s="63">
        <f t="shared" si="131"/>
        <v>0</v>
      </c>
      <c r="Z97" s="63">
        <f t="shared" si="131"/>
        <v>0</v>
      </c>
      <c r="AA97" s="63">
        <f t="shared" si="131"/>
        <v>0</v>
      </c>
      <c r="AB97" s="63">
        <f t="shared" si="131"/>
        <v>0</v>
      </c>
      <c r="AC97" s="63">
        <f t="shared" si="131"/>
        <v>0</v>
      </c>
      <c r="AD97" s="65">
        <f t="shared" si="132"/>
        <v>0</v>
      </c>
      <c r="AF97" s="68">
        <f t="shared" si="133"/>
        <v>0</v>
      </c>
      <c r="AH97" s="63">
        <f t="shared" si="134"/>
        <v>0</v>
      </c>
      <c r="AI97" s="63">
        <f t="shared" si="134"/>
        <v>0</v>
      </c>
      <c r="AJ97" s="63">
        <f t="shared" si="134"/>
        <v>0</v>
      </c>
      <c r="AK97" s="63">
        <f t="shared" si="134"/>
        <v>0</v>
      </c>
      <c r="AL97" s="63">
        <f t="shared" si="134"/>
        <v>0</v>
      </c>
      <c r="AM97" s="63">
        <f t="shared" si="134"/>
        <v>0</v>
      </c>
      <c r="AN97" s="63">
        <f t="shared" si="134"/>
        <v>0</v>
      </c>
      <c r="AO97" s="63">
        <f t="shared" si="134"/>
        <v>0</v>
      </c>
      <c r="AP97" s="63">
        <f t="shared" si="134"/>
        <v>0</v>
      </c>
      <c r="AQ97" s="65">
        <f t="shared" si="135"/>
        <v>0</v>
      </c>
      <c r="AS97" s="68">
        <f t="shared" si="136"/>
        <v>-625000</v>
      </c>
      <c r="AU97" s="63">
        <f t="shared" si="137"/>
        <v>0</v>
      </c>
      <c r="AV97" s="63">
        <f t="shared" si="137"/>
        <v>0</v>
      </c>
      <c r="AW97" s="63">
        <f t="shared" si="137"/>
        <v>0</v>
      </c>
      <c r="AX97" s="63">
        <f t="shared" si="137"/>
        <v>0</v>
      </c>
      <c r="AY97" s="63">
        <f t="shared" si="137"/>
        <v>0</v>
      </c>
      <c r="AZ97" s="63">
        <f t="shared" si="137"/>
        <v>0</v>
      </c>
      <c r="BA97" s="63">
        <f t="shared" si="137"/>
        <v>0</v>
      </c>
      <c r="BB97" s="63">
        <f t="shared" si="137"/>
        <v>0</v>
      </c>
      <c r="BC97" s="63">
        <f t="shared" si="137"/>
        <v>0</v>
      </c>
      <c r="BD97" s="65">
        <f t="shared" si="138"/>
        <v>0</v>
      </c>
      <c r="BF97" s="68">
        <f t="shared" si="139"/>
        <v>0</v>
      </c>
      <c r="BH97" s="63">
        <f t="shared" si="140"/>
        <v>0</v>
      </c>
      <c r="BI97" s="63">
        <f t="shared" si="140"/>
        <v>0</v>
      </c>
      <c r="BJ97" s="63">
        <f t="shared" si="140"/>
        <v>0</v>
      </c>
      <c r="BK97" s="63">
        <f t="shared" si="140"/>
        <v>0</v>
      </c>
      <c r="BL97" s="63">
        <f t="shared" si="140"/>
        <v>0</v>
      </c>
      <c r="BM97" s="63">
        <f t="shared" si="140"/>
        <v>0</v>
      </c>
      <c r="BN97" s="63">
        <f t="shared" si="140"/>
        <v>0</v>
      </c>
      <c r="BO97" s="63">
        <f t="shared" si="140"/>
        <v>0</v>
      </c>
      <c r="BP97" s="63">
        <f t="shared" si="140"/>
        <v>0</v>
      </c>
      <c r="BQ97" s="65">
        <f t="shared" si="141"/>
        <v>0</v>
      </c>
      <c r="BS97" s="68">
        <f t="shared" si="142"/>
        <v>-625000</v>
      </c>
      <c r="BV97" s="93">
        <f t="shared" si="125"/>
        <v>0</v>
      </c>
      <c r="BW97" s="93">
        <f t="shared" si="125"/>
        <v>0</v>
      </c>
      <c r="BX97" s="93">
        <f t="shared" si="125"/>
        <v>0</v>
      </c>
      <c r="BY97" s="93">
        <f t="shared" si="125"/>
        <v>0</v>
      </c>
      <c r="BZ97" s="93">
        <f t="shared" si="125"/>
        <v>0</v>
      </c>
      <c r="CA97" s="93">
        <f t="shared" si="125"/>
        <v>0</v>
      </c>
      <c r="CB97" s="93">
        <f t="shared" si="125"/>
        <v>0</v>
      </c>
      <c r="CC97" s="93">
        <f t="shared" si="125"/>
        <v>0</v>
      </c>
      <c r="CD97" s="93">
        <f t="shared" si="125"/>
        <v>0</v>
      </c>
      <c r="CE97" s="94">
        <f t="shared" si="118"/>
        <v>0</v>
      </c>
      <c r="CF97" s="95"/>
      <c r="CG97" s="96">
        <f t="shared" si="85"/>
        <v>0</v>
      </c>
      <c r="CJ97" s="63">
        <f t="shared" si="126"/>
        <v>0</v>
      </c>
      <c r="CK97" s="63">
        <f t="shared" si="126"/>
        <v>0</v>
      </c>
      <c r="CL97" s="63">
        <f t="shared" si="126"/>
        <v>0</v>
      </c>
      <c r="CM97" s="63">
        <f t="shared" si="126"/>
        <v>0</v>
      </c>
      <c r="CN97" s="63">
        <f t="shared" si="126"/>
        <v>0</v>
      </c>
      <c r="CO97" s="63">
        <f t="shared" si="126"/>
        <v>0</v>
      </c>
      <c r="CP97" s="63">
        <f t="shared" si="126"/>
        <v>0</v>
      </c>
      <c r="CQ97" s="63">
        <f t="shared" si="126"/>
        <v>0</v>
      </c>
      <c r="CR97" s="63">
        <f t="shared" si="126"/>
        <v>0</v>
      </c>
      <c r="CS97" s="65">
        <f t="shared" si="102"/>
        <v>0</v>
      </c>
      <c r="CU97" s="68">
        <f t="shared" si="105"/>
        <v>0</v>
      </c>
      <c r="CW97" s="63">
        <f t="shared" si="127"/>
        <v>0</v>
      </c>
      <c r="CX97" s="63">
        <f t="shared" si="127"/>
        <v>625000</v>
      </c>
      <c r="CY97" s="63">
        <f t="shared" si="127"/>
        <v>0</v>
      </c>
      <c r="CZ97" s="63">
        <f t="shared" si="127"/>
        <v>0</v>
      </c>
      <c r="DA97" s="63">
        <f t="shared" si="127"/>
        <v>0</v>
      </c>
      <c r="DB97" s="63">
        <f t="shared" si="127"/>
        <v>0</v>
      </c>
      <c r="DC97" s="63">
        <f t="shared" si="127"/>
        <v>0</v>
      </c>
      <c r="DD97" s="63">
        <f t="shared" si="127"/>
        <v>0</v>
      </c>
      <c r="DE97" s="63">
        <f t="shared" si="127"/>
        <v>0</v>
      </c>
      <c r="DF97" s="63">
        <f t="shared" si="92"/>
        <v>625000</v>
      </c>
      <c r="DH97" s="68">
        <f t="shared" si="86"/>
        <v>625000</v>
      </c>
      <c r="DJ97" s="63">
        <f t="shared" si="128"/>
        <v>0</v>
      </c>
      <c r="DK97" s="63">
        <f t="shared" si="128"/>
        <v>0</v>
      </c>
      <c r="DL97" s="63">
        <f t="shared" si="128"/>
        <v>0</v>
      </c>
      <c r="DM97" s="63">
        <f t="shared" si="128"/>
        <v>0</v>
      </c>
      <c r="DN97" s="63">
        <f t="shared" si="128"/>
        <v>0</v>
      </c>
      <c r="DO97" s="63">
        <f t="shared" si="128"/>
        <v>0</v>
      </c>
      <c r="DP97" s="63">
        <f t="shared" si="128"/>
        <v>0</v>
      </c>
      <c r="DQ97" s="63">
        <f t="shared" si="128"/>
        <v>0</v>
      </c>
      <c r="DR97" s="63">
        <f t="shared" si="128"/>
        <v>0</v>
      </c>
      <c r="DS97" s="65">
        <f t="shared" si="119"/>
        <v>0</v>
      </c>
      <c r="DU97" s="68">
        <f t="shared" si="87"/>
        <v>0</v>
      </c>
      <c r="DW97" s="63">
        <f t="shared" si="129"/>
        <v>0</v>
      </c>
      <c r="DX97" s="63">
        <f t="shared" si="129"/>
        <v>625000</v>
      </c>
      <c r="DY97" s="63">
        <f t="shared" si="129"/>
        <v>0</v>
      </c>
      <c r="DZ97" s="63">
        <f t="shared" si="129"/>
        <v>0</v>
      </c>
      <c r="EA97" s="63">
        <f t="shared" si="129"/>
        <v>0</v>
      </c>
      <c r="EB97" s="63">
        <f t="shared" si="129"/>
        <v>0</v>
      </c>
      <c r="EC97" s="63">
        <f t="shared" si="129"/>
        <v>0</v>
      </c>
      <c r="ED97" s="63">
        <f t="shared" si="129"/>
        <v>0</v>
      </c>
      <c r="EE97" s="63">
        <f t="shared" si="129"/>
        <v>0</v>
      </c>
      <c r="EF97" s="63">
        <f t="shared" si="95"/>
        <v>625000</v>
      </c>
      <c r="EH97" s="68">
        <f t="shared" si="88"/>
        <v>625000</v>
      </c>
      <c r="EK97" s="93">
        <f t="shared" si="130"/>
        <v>0</v>
      </c>
      <c r="EL97" s="93">
        <f t="shared" si="130"/>
        <v>0</v>
      </c>
      <c r="EM97" s="93">
        <f t="shared" si="130"/>
        <v>0</v>
      </c>
      <c r="EN97" s="93">
        <f t="shared" si="130"/>
        <v>0</v>
      </c>
      <c r="EO97" s="93">
        <f t="shared" si="130"/>
        <v>0</v>
      </c>
      <c r="EP97" s="93">
        <f t="shared" si="130"/>
        <v>0</v>
      </c>
      <c r="EQ97" s="93">
        <f t="shared" si="130"/>
        <v>0</v>
      </c>
      <c r="ER97" s="93">
        <f t="shared" si="130"/>
        <v>0</v>
      </c>
      <c r="ES97" s="93">
        <f t="shared" si="130"/>
        <v>0</v>
      </c>
      <c r="ET97" s="94">
        <f t="shared" si="120"/>
        <v>0</v>
      </c>
      <c r="EU97" s="95"/>
      <c r="EV97" s="96">
        <f t="shared" si="89"/>
        <v>0</v>
      </c>
    </row>
    <row r="98" spans="1:152" s="19" customFormat="1" ht="75" x14ac:dyDescent="0.25">
      <c r="A98" s="18" t="s">
        <v>353</v>
      </c>
      <c r="B98" s="21" t="s">
        <v>71</v>
      </c>
      <c r="C98" s="21" t="s">
        <v>299</v>
      </c>
      <c r="D98" s="22" t="s">
        <v>372</v>
      </c>
      <c r="E98" s="49">
        <v>320000</v>
      </c>
      <c r="F98" s="10">
        <v>320000</v>
      </c>
      <c r="G98" s="10"/>
      <c r="H98" s="10"/>
      <c r="I98" s="10"/>
      <c r="J98" s="25"/>
      <c r="L98" s="44">
        <v>42243</v>
      </c>
      <c r="M98" s="45" t="s">
        <v>125</v>
      </c>
      <c r="N98" s="45"/>
      <c r="O98" s="45"/>
      <c r="P98" s="45"/>
      <c r="R98" s="69" t="s">
        <v>282</v>
      </c>
      <c r="S98" s="51"/>
      <c r="U98" s="63">
        <f t="shared" si="131"/>
        <v>0</v>
      </c>
      <c r="V98" s="63">
        <f t="shared" si="131"/>
        <v>0</v>
      </c>
      <c r="W98" s="63">
        <f t="shared" si="131"/>
        <v>0</v>
      </c>
      <c r="X98" s="63">
        <f t="shared" si="131"/>
        <v>0</v>
      </c>
      <c r="Y98" s="63">
        <f t="shared" si="131"/>
        <v>0</v>
      </c>
      <c r="Z98" s="63">
        <f t="shared" si="131"/>
        <v>0</v>
      </c>
      <c r="AA98" s="63">
        <f t="shared" si="131"/>
        <v>0</v>
      </c>
      <c r="AB98" s="63">
        <f t="shared" si="131"/>
        <v>0</v>
      </c>
      <c r="AC98" s="63">
        <f t="shared" si="131"/>
        <v>0</v>
      </c>
      <c r="AD98" s="65">
        <f t="shared" si="132"/>
        <v>0</v>
      </c>
      <c r="AF98" s="68">
        <f t="shared" si="133"/>
        <v>0</v>
      </c>
      <c r="AH98" s="63">
        <f t="shared" si="134"/>
        <v>0</v>
      </c>
      <c r="AI98" s="63">
        <f t="shared" si="134"/>
        <v>0</v>
      </c>
      <c r="AJ98" s="63">
        <f t="shared" si="134"/>
        <v>0</v>
      </c>
      <c r="AK98" s="63">
        <f t="shared" si="134"/>
        <v>0</v>
      </c>
      <c r="AL98" s="63">
        <f t="shared" si="134"/>
        <v>0</v>
      </c>
      <c r="AM98" s="63">
        <f t="shared" si="134"/>
        <v>0</v>
      </c>
      <c r="AN98" s="63">
        <f t="shared" si="134"/>
        <v>0</v>
      </c>
      <c r="AO98" s="63">
        <f t="shared" si="134"/>
        <v>0</v>
      </c>
      <c r="AP98" s="63">
        <f t="shared" si="134"/>
        <v>0</v>
      </c>
      <c r="AQ98" s="65">
        <f t="shared" si="135"/>
        <v>0</v>
      </c>
      <c r="AS98" s="68">
        <f t="shared" si="136"/>
        <v>-320000</v>
      </c>
      <c r="AU98" s="63">
        <f t="shared" si="137"/>
        <v>0</v>
      </c>
      <c r="AV98" s="63">
        <f t="shared" si="137"/>
        <v>0</v>
      </c>
      <c r="AW98" s="63">
        <f t="shared" si="137"/>
        <v>0</v>
      </c>
      <c r="AX98" s="63">
        <f t="shared" si="137"/>
        <v>0</v>
      </c>
      <c r="AY98" s="63">
        <f t="shared" si="137"/>
        <v>0</v>
      </c>
      <c r="AZ98" s="63">
        <f t="shared" si="137"/>
        <v>0</v>
      </c>
      <c r="BA98" s="63">
        <f t="shared" si="137"/>
        <v>0</v>
      </c>
      <c r="BB98" s="63">
        <f t="shared" si="137"/>
        <v>0</v>
      </c>
      <c r="BC98" s="63">
        <f t="shared" si="137"/>
        <v>0</v>
      </c>
      <c r="BD98" s="65">
        <f t="shared" si="138"/>
        <v>0</v>
      </c>
      <c r="BF98" s="68">
        <f t="shared" si="139"/>
        <v>0</v>
      </c>
      <c r="BH98" s="63">
        <f t="shared" si="140"/>
        <v>0</v>
      </c>
      <c r="BI98" s="63">
        <f t="shared" si="140"/>
        <v>0</v>
      </c>
      <c r="BJ98" s="63">
        <f t="shared" si="140"/>
        <v>0</v>
      </c>
      <c r="BK98" s="63">
        <f t="shared" si="140"/>
        <v>0</v>
      </c>
      <c r="BL98" s="63">
        <f t="shared" si="140"/>
        <v>0</v>
      </c>
      <c r="BM98" s="63">
        <f t="shared" si="140"/>
        <v>0</v>
      </c>
      <c r="BN98" s="63">
        <f t="shared" si="140"/>
        <v>0</v>
      </c>
      <c r="BO98" s="63">
        <f t="shared" si="140"/>
        <v>0</v>
      </c>
      <c r="BP98" s="63">
        <f t="shared" si="140"/>
        <v>0</v>
      </c>
      <c r="BQ98" s="65">
        <f t="shared" si="141"/>
        <v>0</v>
      </c>
      <c r="BS98" s="68">
        <f t="shared" si="142"/>
        <v>-320000</v>
      </c>
      <c r="BV98" s="93">
        <f t="shared" ref="BV98:CD107" si="143">IF($C98=BV$3,(IF($R98="On",$J98,0)),0)</f>
        <v>0</v>
      </c>
      <c r="BW98" s="93">
        <f t="shared" si="143"/>
        <v>0</v>
      </c>
      <c r="BX98" s="93">
        <f t="shared" si="143"/>
        <v>0</v>
      </c>
      <c r="BY98" s="93">
        <f t="shared" si="143"/>
        <v>0</v>
      </c>
      <c r="BZ98" s="93">
        <f t="shared" si="143"/>
        <v>0</v>
      </c>
      <c r="CA98" s="93">
        <f t="shared" si="143"/>
        <v>0</v>
      </c>
      <c r="CB98" s="93">
        <f t="shared" si="143"/>
        <v>0</v>
      </c>
      <c r="CC98" s="93">
        <f t="shared" si="143"/>
        <v>0</v>
      </c>
      <c r="CD98" s="93">
        <f t="shared" si="143"/>
        <v>0</v>
      </c>
      <c r="CE98" s="94">
        <f t="shared" si="118"/>
        <v>0</v>
      </c>
      <c r="CF98" s="95"/>
      <c r="CG98" s="96">
        <f t="shared" si="85"/>
        <v>0</v>
      </c>
      <c r="CJ98" s="63">
        <f t="shared" si="126"/>
        <v>0</v>
      </c>
      <c r="CK98" s="63">
        <f t="shared" si="126"/>
        <v>0</v>
      </c>
      <c r="CL98" s="63">
        <f t="shared" si="126"/>
        <v>0</v>
      </c>
      <c r="CM98" s="63">
        <f t="shared" si="126"/>
        <v>0</v>
      </c>
      <c r="CN98" s="63">
        <f t="shared" si="126"/>
        <v>0</v>
      </c>
      <c r="CO98" s="63">
        <f t="shared" si="126"/>
        <v>0</v>
      </c>
      <c r="CP98" s="63">
        <f t="shared" si="126"/>
        <v>0</v>
      </c>
      <c r="CQ98" s="63">
        <f t="shared" si="126"/>
        <v>0</v>
      </c>
      <c r="CR98" s="63">
        <f t="shared" si="126"/>
        <v>0</v>
      </c>
      <c r="CS98" s="65">
        <f t="shared" si="102"/>
        <v>0</v>
      </c>
      <c r="CU98" s="68">
        <f t="shared" si="105"/>
        <v>0</v>
      </c>
      <c r="CW98" s="63">
        <f t="shared" si="127"/>
        <v>0</v>
      </c>
      <c r="CX98" s="63">
        <f t="shared" si="127"/>
        <v>320000</v>
      </c>
      <c r="CY98" s="63">
        <f t="shared" si="127"/>
        <v>0</v>
      </c>
      <c r="CZ98" s="63">
        <f t="shared" si="127"/>
        <v>0</v>
      </c>
      <c r="DA98" s="63">
        <f t="shared" si="127"/>
        <v>0</v>
      </c>
      <c r="DB98" s="63">
        <f t="shared" si="127"/>
        <v>0</v>
      </c>
      <c r="DC98" s="63">
        <f t="shared" si="127"/>
        <v>0</v>
      </c>
      <c r="DD98" s="63">
        <f t="shared" si="127"/>
        <v>0</v>
      </c>
      <c r="DE98" s="63">
        <f t="shared" si="127"/>
        <v>0</v>
      </c>
      <c r="DF98" s="63">
        <f t="shared" si="92"/>
        <v>320000</v>
      </c>
      <c r="DH98" s="68">
        <f t="shared" si="86"/>
        <v>320000</v>
      </c>
      <c r="DJ98" s="63">
        <f t="shared" si="128"/>
        <v>0</v>
      </c>
      <c r="DK98" s="63">
        <f t="shared" si="128"/>
        <v>0</v>
      </c>
      <c r="DL98" s="63">
        <f t="shared" si="128"/>
        <v>0</v>
      </c>
      <c r="DM98" s="63">
        <f t="shared" si="128"/>
        <v>0</v>
      </c>
      <c r="DN98" s="63">
        <f t="shared" si="128"/>
        <v>0</v>
      </c>
      <c r="DO98" s="63">
        <f t="shared" si="128"/>
        <v>0</v>
      </c>
      <c r="DP98" s="63">
        <f t="shared" si="128"/>
        <v>0</v>
      </c>
      <c r="DQ98" s="63">
        <f t="shared" si="128"/>
        <v>0</v>
      </c>
      <c r="DR98" s="63">
        <f t="shared" si="128"/>
        <v>0</v>
      </c>
      <c r="DS98" s="65">
        <f t="shared" si="119"/>
        <v>0</v>
      </c>
      <c r="DU98" s="68">
        <f t="shared" si="87"/>
        <v>0</v>
      </c>
      <c r="DW98" s="63">
        <f t="shared" si="129"/>
        <v>0</v>
      </c>
      <c r="DX98" s="63">
        <f t="shared" si="129"/>
        <v>320000</v>
      </c>
      <c r="DY98" s="63">
        <f t="shared" si="129"/>
        <v>0</v>
      </c>
      <c r="DZ98" s="63">
        <f t="shared" si="129"/>
        <v>0</v>
      </c>
      <c r="EA98" s="63">
        <f t="shared" si="129"/>
        <v>0</v>
      </c>
      <c r="EB98" s="63">
        <f t="shared" si="129"/>
        <v>0</v>
      </c>
      <c r="EC98" s="63">
        <f t="shared" si="129"/>
        <v>0</v>
      </c>
      <c r="ED98" s="63">
        <f t="shared" si="129"/>
        <v>0</v>
      </c>
      <c r="EE98" s="63">
        <f t="shared" si="129"/>
        <v>0</v>
      </c>
      <c r="EF98" s="63">
        <f t="shared" si="95"/>
        <v>320000</v>
      </c>
      <c r="EH98" s="68">
        <f t="shared" si="88"/>
        <v>320000</v>
      </c>
      <c r="EK98" s="93">
        <f t="shared" si="130"/>
        <v>0</v>
      </c>
      <c r="EL98" s="93">
        <f t="shared" si="130"/>
        <v>0</v>
      </c>
      <c r="EM98" s="93">
        <f t="shared" si="130"/>
        <v>0</v>
      </c>
      <c r="EN98" s="93">
        <f t="shared" si="130"/>
        <v>0</v>
      </c>
      <c r="EO98" s="93">
        <f t="shared" si="130"/>
        <v>0</v>
      </c>
      <c r="EP98" s="93">
        <f t="shared" si="130"/>
        <v>0</v>
      </c>
      <c r="EQ98" s="93">
        <f t="shared" si="130"/>
        <v>0</v>
      </c>
      <c r="ER98" s="93">
        <f t="shared" si="130"/>
        <v>0</v>
      </c>
      <c r="ES98" s="93">
        <f t="shared" si="130"/>
        <v>0</v>
      </c>
      <c r="ET98" s="94">
        <f t="shared" si="120"/>
        <v>0</v>
      </c>
      <c r="EU98" s="95"/>
      <c r="EV98" s="96">
        <f t="shared" si="89"/>
        <v>0</v>
      </c>
    </row>
    <row r="99" spans="1:152" s="19" customFormat="1" ht="15" outlineLevel="1" x14ac:dyDescent="0.25">
      <c r="A99" s="18" t="s">
        <v>354</v>
      </c>
      <c r="B99" s="21" t="s">
        <v>54</v>
      </c>
      <c r="C99" s="21" t="s">
        <v>299</v>
      </c>
      <c r="D99" s="22" t="s">
        <v>394</v>
      </c>
      <c r="E99" s="49"/>
      <c r="F99" s="10">
        <v>1000000</v>
      </c>
      <c r="G99" s="10"/>
      <c r="H99" s="10"/>
      <c r="I99" s="10"/>
      <c r="J99" s="25"/>
      <c r="L99" s="44"/>
      <c r="M99" s="45"/>
      <c r="N99" s="45"/>
      <c r="O99" s="45"/>
      <c r="P99" s="45"/>
      <c r="R99" s="69" t="s">
        <v>281</v>
      </c>
      <c r="S99" s="51"/>
      <c r="U99" s="63">
        <f t="shared" si="131"/>
        <v>0</v>
      </c>
      <c r="V99" s="63">
        <f t="shared" si="131"/>
        <v>0</v>
      </c>
      <c r="W99" s="63">
        <f t="shared" si="131"/>
        <v>0</v>
      </c>
      <c r="X99" s="63">
        <f t="shared" si="131"/>
        <v>0</v>
      </c>
      <c r="Y99" s="63">
        <f t="shared" si="131"/>
        <v>0</v>
      </c>
      <c r="Z99" s="63">
        <f t="shared" si="131"/>
        <v>0</v>
      </c>
      <c r="AA99" s="63">
        <f t="shared" si="131"/>
        <v>0</v>
      </c>
      <c r="AB99" s="63">
        <f t="shared" si="131"/>
        <v>0</v>
      </c>
      <c r="AC99" s="63">
        <f t="shared" si="131"/>
        <v>0</v>
      </c>
      <c r="AD99" s="65">
        <f t="shared" si="132"/>
        <v>0</v>
      </c>
      <c r="AF99" s="68">
        <f t="shared" si="133"/>
        <v>0</v>
      </c>
      <c r="AH99" s="63">
        <f t="shared" si="134"/>
        <v>0</v>
      </c>
      <c r="AI99" s="63">
        <f t="shared" si="134"/>
        <v>1000000</v>
      </c>
      <c r="AJ99" s="63">
        <f t="shared" si="134"/>
        <v>0</v>
      </c>
      <c r="AK99" s="63">
        <f t="shared" si="134"/>
        <v>0</v>
      </c>
      <c r="AL99" s="63">
        <f t="shared" si="134"/>
        <v>0</v>
      </c>
      <c r="AM99" s="63">
        <f t="shared" si="134"/>
        <v>0</v>
      </c>
      <c r="AN99" s="63">
        <f t="shared" si="134"/>
        <v>0</v>
      </c>
      <c r="AO99" s="63">
        <f t="shared" si="134"/>
        <v>0</v>
      </c>
      <c r="AP99" s="63">
        <f t="shared" si="134"/>
        <v>0</v>
      </c>
      <c r="AQ99" s="65">
        <f t="shared" si="135"/>
        <v>1000000</v>
      </c>
      <c r="AS99" s="68">
        <f t="shared" si="136"/>
        <v>0</v>
      </c>
      <c r="AU99" s="63">
        <f t="shared" si="137"/>
        <v>0</v>
      </c>
      <c r="AV99" s="63">
        <f t="shared" si="137"/>
        <v>0</v>
      </c>
      <c r="AW99" s="63">
        <f t="shared" si="137"/>
        <v>0</v>
      </c>
      <c r="AX99" s="63">
        <f t="shared" si="137"/>
        <v>0</v>
      </c>
      <c r="AY99" s="63">
        <f t="shared" si="137"/>
        <v>0</v>
      </c>
      <c r="AZ99" s="63">
        <f t="shared" si="137"/>
        <v>0</v>
      </c>
      <c r="BA99" s="63">
        <f t="shared" si="137"/>
        <v>0</v>
      </c>
      <c r="BB99" s="63">
        <f t="shared" si="137"/>
        <v>0</v>
      </c>
      <c r="BC99" s="63">
        <f t="shared" si="137"/>
        <v>0</v>
      </c>
      <c r="BD99" s="65">
        <f t="shared" si="138"/>
        <v>0</v>
      </c>
      <c r="BF99" s="68">
        <f t="shared" si="139"/>
        <v>0</v>
      </c>
      <c r="BH99" s="63">
        <f t="shared" si="140"/>
        <v>0</v>
      </c>
      <c r="BI99" s="63">
        <f t="shared" si="140"/>
        <v>0</v>
      </c>
      <c r="BJ99" s="63">
        <f t="shared" si="140"/>
        <v>0</v>
      </c>
      <c r="BK99" s="63">
        <f t="shared" si="140"/>
        <v>0</v>
      </c>
      <c r="BL99" s="63">
        <f t="shared" si="140"/>
        <v>0</v>
      </c>
      <c r="BM99" s="63">
        <f t="shared" si="140"/>
        <v>0</v>
      </c>
      <c r="BN99" s="63">
        <f t="shared" si="140"/>
        <v>0</v>
      </c>
      <c r="BO99" s="63">
        <f t="shared" si="140"/>
        <v>0</v>
      </c>
      <c r="BP99" s="63">
        <f t="shared" si="140"/>
        <v>0</v>
      </c>
      <c r="BQ99" s="65">
        <f t="shared" si="141"/>
        <v>0</v>
      </c>
      <c r="BS99" s="68">
        <f t="shared" si="142"/>
        <v>0</v>
      </c>
      <c r="BV99" s="93">
        <f t="shared" si="143"/>
        <v>0</v>
      </c>
      <c r="BW99" s="93">
        <f t="shared" si="143"/>
        <v>0</v>
      </c>
      <c r="BX99" s="93">
        <f t="shared" si="143"/>
        <v>0</v>
      </c>
      <c r="BY99" s="93">
        <f t="shared" si="143"/>
        <v>0</v>
      </c>
      <c r="BZ99" s="93">
        <f t="shared" si="143"/>
        <v>0</v>
      </c>
      <c r="CA99" s="93">
        <f t="shared" si="143"/>
        <v>0</v>
      </c>
      <c r="CB99" s="93">
        <f t="shared" si="143"/>
        <v>0</v>
      </c>
      <c r="CC99" s="93">
        <f t="shared" si="143"/>
        <v>0</v>
      </c>
      <c r="CD99" s="93">
        <f t="shared" si="143"/>
        <v>0</v>
      </c>
      <c r="CE99" s="94">
        <f t="shared" si="118"/>
        <v>0</v>
      </c>
      <c r="CF99" s="95"/>
      <c r="CG99" s="96">
        <f t="shared" si="85"/>
        <v>0</v>
      </c>
      <c r="CJ99" s="63">
        <f t="shared" si="126"/>
        <v>0</v>
      </c>
      <c r="CK99" s="63">
        <f t="shared" si="126"/>
        <v>0</v>
      </c>
      <c r="CL99" s="63">
        <f t="shared" si="126"/>
        <v>0</v>
      </c>
      <c r="CM99" s="63">
        <f t="shared" si="126"/>
        <v>0</v>
      </c>
      <c r="CN99" s="63">
        <f t="shared" si="126"/>
        <v>0</v>
      </c>
      <c r="CO99" s="63">
        <f t="shared" si="126"/>
        <v>0</v>
      </c>
      <c r="CP99" s="63">
        <f t="shared" si="126"/>
        <v>0</v>
      </c>
      <c r="CQ99" s="63">
        <f t="shared" si="126"/>
        <v>0</v>
      </c>
      <c r="CR99" s="63">
        <f t="shared" si="126"/>
        <v>0</v>
      </c>
      <c r="CS99" s="65">
        <f t="shared" si="102"/>
        <v>0</v>
      </c>
      <c r="CU99" s="68">
        <f t="shared" si="105"/>
        <v>0</v>
      </c>
      <c r="CW99" s="63">
        <f t="shared" si="127"/>
        <v>0</v>
      </c>
      <c r="CX99" s="63">
        <f t="shared" si="127"/>
        <v>1000000</v>
      </c>
      <c r="CY99" s="63">
        <f t="shared" si="127"/>
        <v>0</v>
      </c>
      <c r="CZ99" s="63">
        <f t="shared" si="127"/>
        <v>0</v>
      </c>
      <c r="DA99" s="63">
        <f t="shared" si="127"/>
        <v>0</v>
      </c>
      <c r="DB99" s="63">
        <f t="shared" si="127"/>
        <v>0</v>
      </c>
      <c r="DC99" s="63">
        <f t="shared" si="127"/>
        <v>0</v>
      </c>
      <c r="DD99" s="63">
        <f t="shared" si="127"/>
        <v>0</v>
      </c>
      <c r="DE99" s="63">
        <f t="shared" si="127"/>
        <v>0</v>
      </c>
      <c r="DF99" s="63">
        <f t="shared" si="92"/>
        <v>1000000</v>
      </c>
      <c r="DH99" s="68">
        <f t="shared" si="86"/>
        <v>1000000</v>
      </c>
      <c r="DJ99" s="63">
        <f t="shared" si="128"/>
        <v>0</v>
      </c>
      <c r="DK99" s="63">
        <f t="shared" si="128"/>
        <v>0</v>
      </c>
      <c r="DL99" s="63">
        <f t="shared" si="128"/>
        <v>0</v>
      </c>
      <c r="DM99" s="63">
        <f t="shared" si="128"/>
        <v>0</v>
      </c>
      <c r="DN99" s="63">
        <f t="shared" si="128"/>
        <v>0</v>
      </c>
      <c r="DO99" s="63">
        <f t="shared" si="128"/>
        <v>0</v>
      </c>
      <c r="DP99" s="63">
        <f t="shared" si="128"/>
        <v>0</v>
      </c>
      <c r="DQ99" s="63">
        <f t="shared" si="128"/>
        <v>0</v>
      </c>
      <c r="DR99" s="63">
        <f t="shared" si="128"/>
        <v>0</v>
      </c>
      <c r="DS99" s="65">
        <f t="shared" si="119"/>
        <v>0</v>
      </c>
      <c r="DU99" s="68">
        <f t="shared" si="87"/>
        <v>0</v>
      </c>
      <c r="DW99" s="63">
        <f t="shared" si="129"/>
        <v>0</v>
      </c>
      <c r="DX99" s="63">
        <f t="shared" si="129"/>
        <v>0</v>
      </c>
      <c r="DY99" s="63">
        <f t="shared" si="129"/>
        <v>0</v>
      </c>
      <c r="DZ99" s="63">
        <f t="shared" si="129"/>
        <v>0</v>
      </c>
      <c r="EA99" s="63">
        <f t="shared" si="129"/>
        <v>0</v>
      </c>
      <c r="EB99" s="63">
        <f t="shared" si="129"/>
        <v>0</v>
      </c>
      <c r="EC99" s="63">
        <f t="shared" si="129"/>
        <v>0</v>
      </c>
      <c r="ED99" s="63">
        <f t="shared" si="129"/>
        <v>0</v>
      </c>
      <c r="EE99" s="63">
        <f t="shared" si="129"/>
        <v>0</v>
      </c>
      <c r="EF99" s="63">
        <f t="shared" si="95"/>
        <v>0</v>
      </c>
      <c r="EH99" s="68">
        <f t="shared" si="88"/>
        <v>0</v>
      </c>
      <c r="EK99" s="93">
        <f t="shared" si="130"/>
        <v>0</v>
      </c>
      <c r="EL99" s="93">
        <f t="shared" si="130"/>
        <v>0</v>
      </c>
      <c r="EM99" s="93">
        <f t="shared" si="130"/>
        <v>0</v>
      </c>
      <c r="EN99" s="93">
        <f t="shared" si="130"/>
        <v>0</v>
      </c>
      <c r="EO99" s="93">
        <f t="shared" si="130"/>
        <v>0</v>
      </c>
      <c r="EP99" s="93">
        <f t="shared" si="130"/>
        <v>0</v>
      </c>
      <c r="EQ99" s="93">
        <f t="shared" si="130"/>
        <v>0</v>
      </c>
      <c r="ER99" s="93">
        <f t="shared" si="130"/>
        <v>0</v>
      </c>
      <c r="ES99" s="93">
        <f t="shared" si="130"/>
        <v>0</v>
      </c>
      <c r="ET99" s="94">
        <f t="shared" si="120"/>
        <v>0</v>
      </c>
      <c r="EU99" s="95"/>
      <c r="EV99" s="96">
        <f t="shared" si="89"/>
        <v>0</v>
      </c>
    </row>
    <row r="100" spans="1:152" s="19" customFormat="1" ht="15" outlineLevel="1" x14ac:dyDescent="0.25">
      <c r="A100" s="18" t="s">
        <v>355</v>
      </c>
      <c r="B100" s="21" t="s">
        <v>54</v>
      </c>
      <c r="C100" s="21" t="s">
        <v>297</v>
      </c>
      <c r="D100" s="22" t="s">
        <v>395</v>
      </c>
      <c r="E100" s="49"/>
      <c r="F100" s="10">
        <v>250000</v>
      </c>
      <c r="G100" s="10"/>
      <c r="H100" s="10"/>
      <c r="I100" s="10"/>
      <c r="J100" s="25"/>
      <c r="L100" s="44"/>
      <c r="M100" s="45"/>
      <c r="N100" s="45"/>
      <c r="O100" s="45"/>
      <c r="P100" s="45"/>
      <c r="R100" s="69" t="s">
        <v>281</v>
      </c>
      <c r="S100" s="51"/>
      <c r="U100" s="63">
        <f t="shared" si="131"/>
        <v>0</v>
      </c>
      <c r="V100" s="63">
        <f t="shared" si="131"/>
        <v>0</v>
      </c>
      <c r="W100" s="63">
        <f t="shared" si="131"/>
        <v>0</v>
      </c>
      <c r="X100" s="63">
        <f t="shared" si="131"/>
        <v>0</v>
      </c>
      <c r="Y100" s="63">
        <f t="shared" si="131"/>
        <v>0</v>
      </c>
      <c r="Z100" s="63">
        <f t="shared" si="131"/>
        <v>0</v>
      </c>
      <c r="AA100" s="63">
        <f t="shared" si="131"/>
        <v>0</v>
      </c>
      <c r="AB100" s="63">
        <f t="shared" si="131"/>
        <v>0</v>
      </c>
      <c r="AC100" s="63">
        <f t="shared" si="131"/>
        <v>0</v>
      </c>
      <c r="AD100" s="65">
        <f t="shared" ref="AD100:AD107" si="144">SUM(U100:AC100)</f>
        <v>0</v>
      </c>
      <c r="AF100" s="68">
        <f t="shared" ref="AF100:AF107" si="145">+AD100-G100</f>
        <v>0</v>
      </c>
      <c r="AH100" s="63">
        <f t="shared" si="134"/>
        <v>0</v>
      </c>
      <c r="AI100" s="63">
        <f t="shared" si="134"/>
        <v>0</v>
      </c>
      <c r="AJ100" s="63">
        <f t="shared" si="134"/>
        <v>0</v>
      </c>
      <c r="AK100" s="63">
        <f t="shared" si="134"/>
        <v>0</v>
      </c>
      <c r="AL100" s="63">
        <f t="shared" si="134"/>
        <v>0</v>
      </c>
      <c r="AM100" s="63">
        <f t="shared" si="134"/>
        <v>0</v>
      </c>
      <c r="AN100" s="63">
        <f t="shared" si="134"/>
        <v>0</v>
      </c>
      <c r="AO100" s="63">
        <f t="shared" si="134"/>
        <v>0</v>
      </c>
      <c r="AP100" s="63">
        <f t="shared" si="134"/>
        <v>250000</v>
      </c>
      <c r="AQ100" s="65">
        <f t="shared" ref="AQ100:AQ107" si="146">SUM(AH100:AP100)</f>
        <v>250000</v>
      </c>
      <c r="AS100" s="68">
        <f t="shared" ref="AS100:AS107" si="147">+AQ100-F100</f>
        <v>0</v>
      </c>
      <c r="AU100" s="63">
        <f t="shared" si="137"/>
        <v>0</v>
      </c>
      <c r="AV100" s="63">
        <f t="shared" si="137"/>
        <v>0</v>
      </c>
      <c r="AW100" s="63">
        <f t="shared" si="137"/>
        <v>0</v>
      </c>
      <c r="AX100" s="63">
        <f t="shared" si="137"/>
        <v>0</v>
      </c>
      <c r="AY100" s="63">
        <f t="shared" si="137"/>
        <v>0</v>
      </c>
      <c r="AZ100" s="63">
        <f t="shared" si="137"/>
        <v>0</v>
      </c>
      <c r="BA100" s="63">
        <f t="shared" si="137"/>
        <v>0</v>
      </c>
      <c r="BB100" s="63">
        <f t="shared" si="137"/>
        <v>0</v>
      </c>
      <c r="BC100" s="63">
        <f t="shared" si="137"/>
        <v>0</v>
      </c>
      <c r="BD100" s="65">
        <f t="shared" ref="BD100:BD107" si="148">SUM(AU100:BC100)</f>
        <v>0</v>
      </c>
      <c r="BF100" s="68">
        <f t="shared" ref="BF100:BF107" si="149">+BD100-H100</f>
        <v>0</v>
      </c>
      <c r="BH100" s="63">
        <f t="shared" si="140"/>
        <v>0</v>
      </c>
      <c r="BI100" s="63">
        <f t="shared" si="140"/>
        <v>0</v>
      </c>
      <c r="BJ100" s="63">
        <f t="shared" si="140"/>
        <v>0</v>
      </c>
      <c r="BK100" s="63">
        <f t="shared" si="140"/>
        <v>0</v>
      </c>
      <c r="BL100" s="63">
        <f t="shared" si="140"/>
        <v>0</v>
      </c>
      <c r="BM100" s="63">
        <f t="shared" si="140"/>
        <v>0</v>
      </c>
      <c r="BN100" s="63">
        <f t="shared" si="140"/>
        <v>0</v>
      </c>
      <c r="BO100" s="63">
        <f t="shared" si="140"/>
        <v>0</v>
      </c>
      <c r="BP100" s="63">
        <f t="shared" si="140"/>
        <v>0</v>
      </c>
      <c r="BQ100" s="65">
        <f t="shared" ref="BQ100:BQ107" si="150">SUM(BH100:BP100)</f>
        <v>0</v>
      </c>
      <c r="BS100" s="68">
        <f t="shared" ref="BS100:BS107" si="151">+BQ100-E100</f>
        <v>0</v>
      </c>
      <c r="BV100" s="93">
        <f t="shared" si="143"/>
        <v>0</v>
      </c>
      <c r="BW100" s="93">
        <f t="shared" si="143"/>
        <v>0</v>
      </c>
      <c r="BX100" s="93">
        <f t="shared" si="143"/>
        <v>0</v>
      </c>
      <c r="BY100" s="93">
        <f t="shared" si="143"/>
        <v>0</v>
      </c>
      <c r="BZ100" s="93">
        <f t="shared" si="143"/>
        <v>0</v>
      </c>
      <c r="CA100" s="93">
        <f t="shared" si="143"/>
        <v>0</v>
      </c>
      <c r="CB100" s="93">
        <f t="shared" si="143"/>
        <v>0</v>
      </c>
      <c r="CC100" s="93">
        <f t="shared" si="143"/>
        <v>0</v>
      </c>
      <c r="CD100" s="93">
        <f t="shared" si="143"/>
        <v>0</v>
      </c>
      <c r="CE100" s="94">
        <f t="shared" si="118"/>
        <v>0</v>
      </c>
      <c r="CF100" s="95"/>
      <c r="CG100" s="96">
        <f t="shared" si="85"/>
        <v>0</v>
      </c>
      <c r="CJ100" s="63">
        <f t="shared" si="126"/>
        <v>0</v>
      </c>
      <c r="CK100" s="63">
        <f t="shared" si="126"/>
        <v>0</v>
      </c>
      <c r="CL100" s="63">
        <f t="shared" si="126"/>
        <v>0</v>
      </c>
      <c r="CM100" s="63">
        <f t="shared" si="126"/>
        <v>0</v>
      </c>
      <c r="CN100" s="63">
        <f t="shared" si="126"/>
        <v>0</v>
      </c>
      <c r="CO100" s="63">
        <f t="shared" si="126"/>
        <v>0</v>
      </c>
      <c r="CP100" s="63">
        <f t="shared" si="126"/>
        <v>0</v>
      </c>
      <c r="CQ100" s="63">
        <f t="shared" si="126"/>
        <v>0</v>
      </c>
      <c r="CR100" s="63">
        <f t="shared" si="126"/>
        <v>0</v>
      </c>
      <c r="CS100" s="65">
        <f t="shared" si="102"/>
        <v>0</v>
      </c>
      <c r="CU100" s="68">
        <f t="shared" si="105"/>
        <v>0</v>
      </c>
      <c r="CW100" s="63">
        <f t="shared" si="127"/>
        <v>0</v>
      </c>
      <c r="CX100" s="63">
        <f t="shared" si="127"/>
        <v>0</v>
      </c>
      <c r="CY100" s="63">
        <f t="shared" si="127"/>
        <v>0</v>
      </c>
      <c r="CZ100" s="63">
        <f t="shared" si="127"/>
        <v>0</v>
      </c>
      <c r="DA100" s="63">
        <f t="shared" si="127"/>
        <v>0</v>
      </c>
      <c r="DB100" s="63">
        <f t="shared" si="127"/>
        <v>0</v>
      </c>
      <c r="DC100" s="63">
        <f t="shared" si="127"/>
        <v>0</v>
      </c>
      <c r="DD100" s="63">
        <f t="shared" si="127"/>
        <v>0</v>
      </c>
      <c r="DE100" s="63">
        <f t="shared" si="127"/>
        <v>250000</v>
      </c>
      <c r="DF100" s="63">
        <f t="shared" si="92"/>
        <v>250000</v>
      </c>
      <c r="DH100" s="68">
        <f t="shared" si="86"/>
        <v>250000</v>
      </c>
      <c r="DJ100" s="63">
        <f t="shared" si="128"/>
        <v>0</v>
      </c>
      <c r="DK100" s="63">
        <f t="shared" si="128"/>
        <v>0</v>
      </c>
      <c r="DL100" s="63">
        <f t="shared" si="128"/>
        <v>0</v>
      </c>
      <c r="DM100" s="63">
        <f t="shared" si="128"/>
        <v>0</v>
      </c>
      <c r="DN100" s="63">
        <f t="shared" si="128"/>
        <v>0</v>
      </c>
      <c r="DO100" s="63">
        <f t="shared" si="128"/>
        <v>0</v>
      </c>
      <c r="DP100" s="63">
        <f t="shared" si="128"/>
        <v>0</v>
      </c>
      <c r="DQ100" s="63">
        <f t="shared" si="128"/>
        <v>0</v>
      </c>
      <c r="DR100" s="63">
        <f t="shared" si="128"/>
        <v>0</v>
      </c>
      <c r="DS100" s="65">
        <f t="shared" si="119"/>
        <v>0</v>
      </c>
      <c r="DU100" s="68">
        <f t="shared" si="87"/>
        <v>0</v>
      </c>
      <c r="DW100" s="63">
        <f t="shared" si="129"/>
        <v>0</v>
      </c>
      <c r="DX100" s="63">
        <f t="shared" si="129"/>
        <v>0</v>
      </c>
      <c r="DY100" s="63">
        <f t="shared" si="129"/>
        <v>0</v>
      </c>
      <c r="DZ100" s="63">
        <f t="shared" si="129"/>
        <v>0</v>
      </c>
      <c r="EA100" s="63">
        <f t="shared" si="129"/>
        <v>0</v>
      </c>
      <c r="EB100" s="63">
        <f t="shared" si="129"/>
        <v>0</v>
      </c>
      <c r="EC100" s="63">
        <f t="shared" si="129"/>
        <v>0</v>
      </c>
      <c r="ED100" s="63">
        <f t="shared" si="129"/>
        <v>0</v>
      </c>
      <c r="EE100" s="63">
        <f t="shared" si="129"/>
        <v>0</v>
      </c>
      <c r="EF100" s="63">
        <f t="shared" si="95"/>
        <v>0</v>
      </c>
      <c r="EH100" s="68">
        <f t="shared" si="88"/>
        <v>0</v>
      </c>
      <c r="EK100" s="93">
        <f t="shared" si="130"/>
        <v>0</v>
      </c>
      <c r="EL100" s="93">
        <f t="shared" si="130"/>
        <v>0</v>
      </c>
      <c r="EM100" s="93">
        <f t="shared" si="130"/>
        <v>0</v>
      </c>
      <c r="EN100" s="93">
        <f t="shared" si="130"/>
        <v>0</v>
      </c>
      <c r="EO100" s="93">
        <f t="shared" si="130"/>
        <v>0</v>
      </c>
      <c r="EP100" s="93">
        <f t="shared" si="130"/>
        <v>0</v>
      </c>
      <c r="EQ100" s="93">
        <f t="shared" si="130"/>
        <v>0</v>
      </c>
      <c r="ER100" s="93">
        <f t="shared" si="130"/>
        <v>0</v>
      </c>
      <c r="ES100" s="93">
        <f t="shared" si="130"/>
        <v>0</v>
      </c>
      <c r="ET100" s="94">
        <f t="shared" si="120"/>
        <v>0</v>
      </c>
      <c r="EU100" s="95"/>
      <c r="EV100" s="96">
        <f t="shared" si="89"/>
        <v>0</v>
      </c>
    </row>
    <row r="101" spans="1:152" s="19" customFormat="1" ht="15" outlineLevel="1" x14ac:dyDescent="0.25">
      <c r="A101" s="18" t="s">
        <v>387</v>
      </c>
      <c r="B101" s="21" t="s">
        <v>54</v>
      </c>
      <c r="C101" s="21" t="s">
        <v>296</v>
      </c>
      <c r="D101" s="22" t="s">
        <v>396</v>
      </c>
      <c r="E101" s="49"/>
      <c r="F101" s="10"/>
      <c r="G101" s="10"/>
      <c r="H101" s="10"/>
      <c r="I101" s="10"/>
      <c r="J101" s="25"/>
      <c r="L101" s="44"/>
      <c r="M101" s="45"/>
      <c r="N101" s="45"/>
      <c r="O101" s="45"/>
      <c r="P101" s="45"/>
      <c r="R101" s="69" t="s">
        <v>282</v>
      </c>
      <c r="S101" s="51"/>
      <c r="U101" s="63">
        <f t="shared" si="131"/>
        <v>0</v>
      </c>
      <c r="V101" s="63">
        <f t="shared" si="131"/>
        <v>0</v>
      </c>
      <c r="W101" s="63">
        <f t="shared" si="131"/>
        <v>0</v>
      </c>
      <c r="X101" s="63">
        <f t="shared" si="131"/>
        <v>0</v>
      </c>
      <c r="Y101" s="63">
        <f t="shared" si="131"/>
        <v>0</v>
      </c>
      <c r="Z101" s="63">
        <f t="shared" si="131"/>
        <v>0</v>
      </c>
      <c r="AA101" s="63">
        <f t="shared" si="131"/>
        <v>0</v>
      </c>
      <c r="AB101" s="63">
        <f t="shared" si="131"/>
        <v>0</v>
      </c>
      <c r="AC101" s="63">
        <f t="shared" si="131"/>
        <v>0</v>
      </c>
      <c r="AD101" s="65">
        <f t="shared" si="144"/>
        <v>0</v>
      </c>
      <c r="AF101" s="68">
        <f t="shared" si="145"/>
        <v>0</v>
      </c>
      <c r="AH101" s="63">
        <f t="shared" si="134"/>
        <v>0</v>
      </c>
      <c r="AI101" s="63">
        <f t="shared" si="134"/>
        <v>0</v>
      </c>
      <c r="AJ101" s="63">
        <f t="shared" si="134"/>
        <v>0</v>
      </c>
      <c r="AK101" s="63">
        <f t="shared" si="134"/>
        <v>0</v>
      </c>
      <c r="AL101" s="63">
        <f t="shared" si="134"/>
        <v>0</v>
      </c>
      <c r="AM101" s="63">
        <f t="shared" si="134"/>
        <v>0</v>
      </c>
      <c r="AN101" s="63">
        <f t="shared" si="134"/>
        <v>0</v>
      </c>
      <c r="AO101" s="63">
        <f t="shared" si="134"/>
        <v>0</v>
      </c>
      <c r="AP101" s="63">
        <f t="shared" si="134"/>
        <v>0</v>
      </c>
      <c r="AQ101" s="65">
        <f t="shared" si="146"/>
        <v>0</v>
      </c>
      <c r="AS101" s="68">
        <f t="shared" si="147"/>
        <v>0</v>
      </c>
      <c r="AU101" s="63">
        <f t="shared" si="137"/>
        <v>0</v>
      </c>
      <c r="AV101" s="63">
        <f t="shared" si="137"/>
        <v>0</v>
      </c>
      <c r="AW101" s="63">
        <f t="shared" si="137"/>
        <v>0</v>
      </c>
      <c r="AX101" s="63">
        <f t="shared" si="137"/>
        <v>0</v>
      </c>
      <c r="AY101" s="63">
        <f t="shared" si="137"/>
        <v>0</v>
      </c>
      <c r="AZ101" s="63">
        <f t="shared" si="137"/>
        <v>0</v>
      </c>
      <c r="BA101" s="63">
        <f t="shared" si="137"/>
        <v>0</v>
      </c>
      <c r="BB101" s="63">
        <f t="shared" si="137"/>
        <v>0</v>
      </c>
      <c r="BC101" s="63">
        <f t="shared" si="137"/>
        <v>0</v>
      </c>
      <c r="BD101" s="65">
        <f t="shared" si="148"/>
        <v>0</v>
      </c>
      <c r="BF101" s="68">
        <f t="shared" si="149"/>
        <v>0</v>
      </c>
      <c r="BH101" s="63">
        <f t="shared" si="140"/>
        <v>0</v>
      </c>
      <c r="BI101" s="63">
        <f t="shared" si="140"/>
        <v>0</v>
      </c>
      <c r="BJ101" s="63">
        <f t="shared" si="140"/>
        <v>0</v>
      </c>
      <c r="BK101" s="63">
        <f t="shared" si="140"/>
        <v>0</v>
      </c>
      <c r="BL101" s="63">
        <f t="shared" si="140"/>
        <v>0</v>
      </c>
      <c r="BM101" s="63">
        <f t="shared" si="140"/>
        <v>0</v>
      </c>
      <c r="BN101" s="63">
        <f t="shared" si="140"/>
        <v>0</v>
      </c>
      <c r="BO101" s="63">
        <f t="shared" si="140"/>
        <v>0</v>
      </c>
      <c r="BP101" s="63">
        <f t="shared" si="140"/>
        <v>0</v>
      </c>
      <c r="BQ101" s="65">
        <f t="shared" si="150"/>
        <v>0</v>
      </c>
      <c r="BS101" s="68">
        <f t="shared" si="151"/>
        <v>0</v>
      </c>
      <c r="BV101" s="93">
        <f t="shared" si="143"/>
        <v>0</v>
      </c>
      <c r="BW101" s="93">
        <f t="shared" si="143"/>
        <v>0</v>
      </c>
      <c r="BX101" s="93">
        <f t="shared" si="143"/>
        <v>0</v>
      </c>
      <c r="BY101" s="93">
        <f t="shared" si="143"/>
        <v>0</v>
      </c>
      <c r="BZ101" s="93">
        <f t="shared" si="143"/>
        <v>0</v>
      </c>
      <c r="CA101" s="93">
        <f t="shared" si="143"/>
        <v>0</v>
      </c>
      <c r="CB101" s="93">
        <f t="shared" si="143"/>
        <v>0</v>
      </c>
      <c r="CC101" s="93">
        <f t="shared" si="143"/>
        <v>0</v>
      </c>
      <c r="CD101" s="93">
        <f t="shared" si="143"/>
        <v>0</v>
      </c>
      <c r="CE101" s="94">
        <f t="shared" si="118"/>
        <v>0</v>
      </c>
      <c r="CF101" s="95"/>
      <c r="CG101" s="96">
        <f t="shared" si="85"/>
        <v>0</v>
      </c>
      <c r="CJ101" s="63">
        <f t="shared" si="126"/>
        <v>0</v>
      </c>
      <c r="CK101" s="63">
        <f t="shared" si="126"/>
        <v>0</v>
      </c>
      <c r="CL101" s="63">
        <f t="shared" si="126"/>
        <v>0</v>
      </c>
      <c r="CM101" s="63">
        <f t="shared" si="126"/>
        <v>0</v>
      </c>
      <c r="CN101" s="63">
        <f t="shared" si="126"/>
        <v>0</v>
      </c>
      <c r="CO101" s="63">
        <f t="shared" si="126"/>
        <v>0</v>
      </c>
      <c r="CP101" s="63">
        <f t="shared" si="126"/>
        <v>0</v>
      </c>
      <c r="CQ101" s="63">
        <f t="shared" si="126"/>
        <v>0</v>
      </c>
      <c r="CR101" s="63">
        <f t="shared" si="126"/>
        <v>0</v>
      </c>
      <c r="CS101" s="65">
        <f t="shared" si="102"/>
        <v>0</v>
      </c>
      <c r="CU101" s="68">
        <f t="shared" si="105"/>
        <v>0</v>
      </c>
      <c r="CW101" s="63">
        <f t="shared" si="127"/>
        <v>0</v>
      </c>
      <c r="CX101" s="63">
        <f t="shared" si="127"/>
        <v>0</v>
      </c>
      <c r="CY101" s="63">
        <f t="shared" si="127"/>
        <v>0</v>
      </c>
      <c r="CZ101" s="63">
        <f t="shared" si="127"/>
        <v>0</v>
      </c>
      <c r="DA101" s="63">
        <f t="shared" si="127"/>
        <v>0</v>
      </c>
      <c r="DB101" s="63">
        <f t="shared" si="127"/>
        <v>0</v>
      </c>
      <c r="DC101" s="63">
        <f t="shared" si="127"/>
        <v>0</v>
      </c>
      <c r="DD101" s="63">
        <f t="shared" si="127"/>
        <v>0</v>
      </c>
      <c r="DE101" s="63">
        <f t="shared" si="127"/>
        <v>0</v>
      </c>
      <c r="DF101" s="63">
        <f t="shared" si="92"/>
        <v>0</v>
      </c>
      <c r="DH101" s="68">
        <f t="shared" si="86"/>
        <v>0</v>
      </c>
      <c r="DJ101" s="63">
        <f t="shared" si="128"/>
        <v>0</v>
      </c>
      <c r="DK101" s="63">
        <f t="shared" si="128"/>
        <v>0</v>
      </c>
      <c r="DL101" s="63">
        <f t="shared" si="128"/>
        <v>0</v>
      </c>
      <c r="DM101" s="63">
        <f t="shared" si="128"/>
        <v>0</v>
      </c>
      <c r="DN101" s="63">
        <f t="shared" si="128"/>
        <v>0</v>
      </c>
      <c r="DO101" s="63">
        <f t="shared" si="128"/>
        <v>0</v>
      </c>
      <c r="DP101" s="63">
        <f t="shared" si="128"/>
        <v>0</v>
      </c>
      <c r="DQ101" s="63">
        <f t="shared" si="128"/>
        <v>0</v>
      </c>
      <c r="DR101" s="63">
        <f t="shared" si="128"/>
        <v>0</v>
      </c>
      <c r="DS101" s="65">
        <f t="shared" si="119"/>
        <v>0</v>
      </c>
      <c r="DU101" s="68">
        <f t="shared" si="87"/>
        <v>0</v>
      </c>
      <c r="DW101" s="63">
        <f t="shared" si="129"/>
        <v>0</v>
      </c>
      <c r="DX101" s="63">
        <f t="shared" si="129"/>
        <v>0</v>
      </c>
      <c r="DY101" s="63">
        <f t="shared" si="129"/>
        <v>0</v>
      </c>
      <c r="DZ101" s="63">
        <f t="shared" si="129"/>
        <v>0</v>
      </c>
      <c r="EA101" s="63">
        <f t="shared" si="129"/>
        <v>0</v>
      </c>
      <c r="EB101" s="63">
        <f t="shared" si="129"/>
        <v>0</v>
      </c>
      <c r="EC101" s="63">
        <f t="shared" si="129"/>
        <v>0</v>
      </c>
      <c r="ED101" s="63">
        <f t="shared" si="129"/>
        <v>0</v>
      </c>
      <c r="EE101" s="63">
        <f t="shared" si="129"/>
        <v>0</v>
      </c>
      <c r="EF101" s="63">
        <f t="shared" si="95"/>
        <v>0</v>
      </c>
      <c r="EH101" s="68">
        <f t="shared" si="88"/>
        <v>0</v>
      </c>
      <c r="EK101" s="93">
        <f t="shared" si="130"/>
        <v>0</v>
      </c>
      <c r="EL101" s="93">
        <f t="shared" si="130"/>
        <v>0</v>
      </c>
      <c r="EM101" s="93">
        <f t="shared" si="130"/>
        <v>0</v>
      </c>
      <c r="EN101" s="93">
        <f t="shared" si="130"/>
        <v>0</v>
      </c>
      <c r="EO101" s="93">
        <f t="shared" si="130"/>
        <v>0</v>
      </c>
      <c r="EP101" s="93">
        <f t="shared" si="130"/>
        <v>0</v>
      </c>
      <c r="EQ101" s="93">
        <f t="shared" si="130"/>
        <v>0</v>
      </c>
      <c r="ER101" s="93">
        <f t="shared" si="130"/>
        <v>0</v>
      </c>
      <c r="ES101" s="93">
        <f t="shared" si="130"/>
        <v>0</v>
      </c>
      <c r="ET101" s="94">
        <f t="shared" si="120"/>
        <v>0</v>
      </c>
      <c r="EU101" s="95"/>
      <c r="EV101" s="96">
        <f t="shared" si="89"/>
        <v>0</v>
      </c>
    </row>
    <row r="102" spans="1:152" s="19" customFormat="1" ht="15" outlineLevel="1" x14ac:dyDescent="0.25">
      <c r="A102" s="18" t="s">
        <v>388</v>
      </c>
      <c r="B102" s="21" t="s">
        <v>54</v>
      </c>
      <c r="C102" s="21" t="s">
        <v>294</v>
      </c>
      <c r="D102" s="22" t="s">
        <v>397</v>
      </c>
      <c r="E102" s="49"/>
      <c r="F102" s="10"/>
      <c r="G102" s="10">
        <v>500000</v>
      </c>
      <c r="H102" s="10"/>
      <c r="I102" s="10"/>
      <c r="J102" s="25"/>
      <c r="L102" s="44"/>
      <c r="M102" s="45"/>
      <c r="N102" s="45"/>
      <c r="O102" s="45"/>
      <c r="P102" s="45"/>
      <c r="R102" s="69" t="s">
        <v>281</v>
      </c>
      <c r="S102" s="51"/>
      <c r="U102" s="63">
        <f t="shared" si="131"/>
        <v>0</v>
      </c>
      <c r="V102" s="63">
        <f t="shared" si="131"/>
        <v>0</v>
      </c>
      <c r="W102" s="63">
        <f t="shared" si="131"/>
        <v>0</v>
      </c>
      <c r="X102" s="63">
        <f t="shared" si="131"/>
        <v>0</v>
      </c>
      <c r="Y102" s="63">
        <f t="shared" si="131"/>
        <v>0</v>
      </c>
      <c r="Z102" s="63">
        <f t="shared" si="131"/>
        <v>500000</v>
      </c>
      <c r="AA102" s="63">
        <f t="shared" si="131"/>
        <v>0</v>
      </c>
      <c r="AB102" s="63">
        <f t="shared" si="131"/>
        <v>0</v>
      </c>
      <c r="AC102" s="63">
        <f t="shared" si="131"/>
        <v>0</v>
      </c>
      <c r="AD102" s="65">
        <f t="shared" si="144"/>
        <v>500000</v>
      </c>
      <c r="AF102" s="68">
        <f t="shared" si="145"/>
        <v>0</v>
      </c>
      <c r="AH102" s="63">
        <f t="shared" si="134"/>
        <v>0</v>
      </c>
      <c r="AI102" s="63">
        <f t="shared" si="134"/>
        <v>0</v>
      </c>
      <c r="AJ102" s="63">
        <f t="shared" si="134"/>
        <v>0</v>
      </c>
      <c r="AK102" s="63">
        <f t="shared" si="134"/>
        <v>0</v>
      </c>
      <c r="AL102" s="63">
        <f t="shared" si="134"/>
        <v>0</v>
      </c>
      <c r="AM102" s="63">
        <f t="shared" si="134"/>
        <v>0</v>
      </c>
      <c r="AN102" s="63">
        <f t="shared" si="134"/>
        <v>0</v>
      </c>
      <c r="AO102" s="63">
        <f t="shared" si="134"/>
        <v>0</v>
      </c>
      <c r="AP102" s="63">
        <f t="shared" si="134"/>
        <v>0</v>
      </c>
      <c r="AQ102" s="65">
        <f t="shared" si="146"/>
        <v>0</v>
      </c>
      <c r="AS102" s="68">
        <f t="shared" si="147"/>
        <v>0</v>
      </c>
      <c r="AU102" s="63">
        <f t="shared" si="137"/>
        <v>0</v>
      </c>
      <c r="AV102" s="63">
        <f t="shared" si="137"/>
        <v>0</v>
      </c>
      <c r="AW102" s="63">
        <f t="shared" si="137"/>
        <v>0</v>
      </c>
      <c r="AX102" s="63">
        <f t="shared" si="137"/>
        <v>0</v>
      </c>
      <c r="AY102" s="63">
        <f t="shared" si="137"/>
        <v>0</v>
      </c>
      <c r="AZ102" s="63">
        <f t="shared" si="137"/>
        <v>0</v>
      </c>
      <c r="BA102" s="63">
        <f t="shared" si="137"/>
        <v>0</v>
      </c>
      <c r="BB102" s="63">
        <f t="shared" si="137"/>
        <v>0</v>
      </c>
      <c r="BC102" s="63">
        <f t="shared" si="137"/>
        <v>0</v>
      </c>
      <c r="BD102" s="65">
        <f t="shared" si="148"/>
        <v>0</v>
      </c>
      <c r="BF102" s="68">
        <f t="shared" si="149"/>
        <v>0</v>
      </c>
      <c r="BH102" s="63">
        <f t="shared" si="140"/>
        <v>0</v>
      </c>
      <c r="BI102" s="63">
        <f t="shared" si="140"/>
        <v>0</v>
      </c>
      <c r="BJ102" s="63">
        <f t="shared" si="140"/>
        <v>0</v>
      </c>
      <c r="BK102" s="63">
        <f t="shared" si="140"/>
        <v>0</v>
      </c>
      <c r="BL102" s="63">
        <f t="shared" si="140"/>
        <v>0</v>
      </c>
      <c r="BM102" s="63">
        <f t="shared" si="140"/>
        <v>0</v>
      </c>
      <c r="BN102" s="63">
        <f t="shared" si="140"/>
        <v>0</v>
      </c>
      <c r="BO102" s="63">
        <f t="shared" si="140"/>
        <v>0</v>
      </c>
      <c r="BP102" s="63">
        <f t="shared" si="140"/>
        <v>0</v>
      </c>
      <c r="BQ102" s="65">
        <f t="shared" si="150"/>
        <v>0</v>
      </c>
      <c r="BS102" s="68">
        <f t="shared" si="151"/>
        <v>0</v>
      </c>
      <c r="BV102" s="93">
        <f t="shared" si="143"/>
        <v>0</v>
      </c>
      <c r="BW102" s="93">
        <f t="shared" si="143"/>
        <v>0</v>
      </c>
      <c r="BX102" s="93">
        <f t="shared" si="143"/>
        <v>0</v>
      </c>
      <c r="BY102" s="93">
        <f t="shared" si="143"/>
        <v>0</v>
      </c>
      <c r="BZ102" s="93">
        <f t="shared" si="143"/>
        <v>0</v>
      </c>
      <c r="CA102" s="93">
        <f t="shared" si="143"/>
        <v>0</v>
      </c>
      <c r="CB102" s="93">
        <f t="shared" si="143"/>
        <v>0</v>
      </c>
      <c r="CC102" s="93">
        <f t="shared" si="143"/>
        <v>0</v>
      </c>
      <c r="CD102" s="93">
        <f t="shared" si="143"/>
        <v>0</v>
      </c>
      <c r="CE102" s="94">
        <f t="shared" si="118"/>
        <v>0</v>
      </c>
      <c r="CF102" s="95"/>
      <c r="CG102" s="96">
        <f t="shared" si="85"/>
        <v>0</v>
      </c>
      <c r="CJ102" s="63">
        <f t="shared" si="126"/>
        <v>0</v>
      </c>
      <c r="CK102" s="63">
        <f t="shared" si="126"/>
        <v>0</v>
      </c>
      <c r="CL102" s="63">
        <f t="shared" si="126"/>
        <v>0</v>
      </c>
      <c r="CM102" s="63">
        <f t="shared" si="126"/>
        <v>0</v>
      </c>
      <c r="CN102" s="63">
        <f t="shared" si="126"/>
        <v>0</v>
      </c>
      <c r="CO102" s="63">
        <f t="shared" si="126"/>
        <v>500000</v>
      </c>
      <c r="CP102" s="63">
        <f t="shared" si="126"/>
        <v>0</v>
      </c>
      <c r="CQ102" s="63">
        <f t="shared" si="126"/>
        <v>0</v>
      </c>
      <c r="CR102" s="63">
        <f t="shared" si="126"/>
        <v>0</v>
      </c>
      <c r="CS102" s="65">
        <f t="shared" si="102"/>
        <v>500000</v>
      </c>
      <c r="CU102" s="68">
        <f t="shared" si="105"/>
        <v>500000</v>
      </c>
      <c r="CW102" s="63">
        <f t="shared" si="127"/>
        <v>0</v>
      </c>
      <c r="CX102" s="63">
        <f t="shared" si="127"/>
        <v>0</v>
      </c>
      <c r="CY102" s="63">
        <f t="shared" si="127"/>
        <v>0</v>
      </c>
      <c r="CZ102" s="63">
        <f t="shared" si="127"/>
        <v>0</v>
      </c>
      <c r="DA102" s="63">
        <f t="shared" si="127"/>
        <v>0</v>
      </c>
      <c r="DB102" s="63">
        <f t="shared" si="127"/>
        <v>0</v>
      </c>
      <c r="DC102" s="63">
        <f t="shared" si="127"/>
        <v>0</v>
      </c>
      <c r="DD102" s="63">
        <f t="shared" si="127"/>
        <v>0</v>
      </c>
      <c r="DE102" s="63">
        <f t="shared" si="127"/>
        <v>0</v>
      </c>
      <c r="DF102" s="63">
        <f t="shared" si="92"/>
        <v>0</v>
      </c>
      <c r="DH102" s="68">
        <f t="shared" si="86"/>
        <v>0</v>
      </c>
      <c r="DJ102" s="63">
        <f t="shared" si="128"/>
        <v>0</v>
      </c>
      <c r="DK102" s="63">
        <f t="shared" si="128"/>
        <v>0</v>
      </c>
      <c r="DL102" s="63">
        <f t="shared" si="128"/>
        <v>0</v>
      </c>
      <c r="DM102" s="63">
        <f t="shared" si="128"/>
        <v>0</v>
      </c>
      <c r="DN102" s="63">
        <f t="shared" si="128"/>
        <v>0</v>
      </c>
      <c r="DO102" s="63">
        <f t="shared" si="128"/>
        <v>0</v>
      </c>
      <c r="DP102" s="63">
        <f t="shared" si="128"/>
        <v>0</v>
      </c>
      <c r="DQ102" s="63">
        <f t="shared" si="128"/>
        <v>0</v>
      </c>
      <c r="DR102" s="63">
        <f t="shared" si="128"/>
        <v>0</v>
      </c>
      <c r="DS102" s="65">
        <f t="shared" si="119"/>
        <v>0</v>
      </c>
      <c r="DU102" s="68">
        <f t="shared" si="87"/>
        <v>0</v>
      </c>
      <c r="DW102" s="63">
        <f t="shared" si="129"/>
        <v>0</v>
      </c>
      <c r="DX102" s="63">
        <f t="shared" si="129"/>
        <v>0</v>
      </c>
      <c r="DY102" s="63">
        <f t="shared" si="129"/>
        <v>0</v>
      </c>
      <c r="DZ102" s="63">
        <f t="shared" si="129"/>
        <v>0</v>
      </c>
      <c r="EA102" s="63">
        <f t="shared" si="129"/>
        <v>0</v>
      </c>
      <c r="EB102" s="63">
        <f t="shared" si="129"/>
        <v>0</v>
      </c>
      <c r="EC102" s="63">
        <f t="shared" si="129"/>
        <v>0</v>
      </c>
      <c r="ED102" s="63">
        <f t="shared" si="129"/>
        <v>0</v>
      </c>
      <c r="EE102" s="63">
        <f t="shared" si="129"/>
        <v>0</v>
      </c>
      <c r="EF102" s="63">
        <f t="shared" si="95"/>
        <v>0</v>
      </c>
      <c r="EH102" s="68">
        <f t="shared" si="88"/>
        <v>0</v>
      </c>
      <c r="EK102" s="93">
        <f t="shared" si="130"/>
        <v>0</v>
      </c>
      <c r="EL102" s="93">
        <f t="shared" si="130"/>
        <v>0</v>
      </c>
      <c r="EM102" s="93">
        <f t="shared" si="130"/>
        <v>0</v>
      </c>
      <c r="EN102" s="93">
        <f t="shared" si="130"/>
        <v>0</v>
      </c>
      <c r="EO102" s="93">
        <f t="shared" si="130"/>
        <v>0</v>
      </c>
      <c r="EP102" s="93">
        <f t="shared" si="130"/>
        <v>0</v>
      </c>
      <c r="EQ102" s="93">
        <f t="shared" si="130"/>
        <v>0</v>
      </c>
      <c r="ER102" s="93">
        <f t="shared" si="130"/>
        <v>0</v>
      </c>
      <c r="ES102" s="93">
        <f t="shared" si="130"/>
        <v>0</v>
      </c>
      <c r="ET102" s="94">
        <f t="shared" si="120"/>
        <v>0</v>
      </c>
      <c r="EU102" s="95"/>
      <c r="EV102" s="96">
        <f t="shared" si="89"/>
        <v>0</v>
      </c>
    </row>
    <row r="103" spans="1:152" s="19" customFormat="1" ht="15" outlineLevel="1" x14ac:dyDescent="0.25">
      <c r="A103" s="18" t="s">
        <v>389</v>
      </c>
      <c r="B103" s="21"/>
      <c r="C103" s="21"/>
      <c r="D103" s="22"/>
      <c r="E103" s="49"/>
      <c r="F103" s="10"/>
      <c r="G103" s="10"/>
      <c r="H103" s="10"/>
      <c r="I103" s="10"/>
      <c r="J103" s="25"/>
      <c r="L103" s="44"/>
      <c r="M103" s="45"/>
      <c r="N103" s="45"/>
      <c r="O103" s="45"/>
      <c r="P103" s="45"/>
      <c r="R103" s="69" t="s">
        <v>282</v>
      </c>
      <c r="S103" s="51"/>
      <c r="U103" s="63">
        <f t="shared" si="131"/>
        <v>0</v>
      </c>
      <c r="V103" s="63">
        <f t="shared" si="131"/>
        <v>0</v>
      </c>
      <c r="W103" s="63">
        <f t="shared" si="131"/>
        <v>0</v>
      </c>
      <c r="X103" s="63">
        <f t="shared" si="131"/>
        <v>0</v>
      </c>
      <c r="Y103" s="63">
        <f t="shared" si="131"/>
        <v>0</v>
      </c>
      <c r="Z103" s="63">
        <f t="shared" si="131"/>
        <v>0</v>
      </c>
      <c r="AA103" s="63">
        <f t="shared" si="131"/>
        <v>0</v>
      </c>
      <c r="AB103" s="63">
        <f t="shared" si="131"/>
        <v>0</v>
      </c>
      <c r="AC103" s="63">
        <f t="shared" si="131"/>
        <v>0</v>
      </c>
      <c r="AD103" s="65">
        <f t="shared" si="144"/>
        <v>0</v>
      </c>
      <c r="AF103" s="68">
        <f t="shared" si="145"/>
        <v>0</v>
      </c>
      <c r="AH103" s="63">
        <f t="shared" si="134"/>
        <v>0</v>
      </c>
      <c r="AI103" s="63">
        <f t="shared" si="134"/>
        <v>0</v>
      </c>
      <c r="AJ103" s="63">
        <f t="shared" si="134"/>
        <v>0</v>
      </c>
      <c r="AK103" s="63">
        <f t="shared" si="134"/>
        <v>0</v>
      </c>
      <c r="AL103" s="63">
        <f t="shared" si="134"/>
        <v>0</v>
      </c>
      <c r="AM103" s="63">
        <f t="shared" si="134"/>
        <v>0</v>
      </c>
      <c r="AN103" s="63">
        <f t="shared" si="134"/>
        <v>0</v>
      </c>
      <c r="AO103" s="63">
        <f t="shared" si="134"/>
        <v>0</v>
      </c>
      <c r="AP103" s="63">
        <f t="shared" si="134"/>
        <v>0</v>
      </c>
      <c r="AQ103" s="65">
        <f t="shared" si="146"/>
        <v>0</v>
      </c>
      <c r="AS103" s="68">
        <f t="shared" si="147"/>
        <v>0</v>
      </c>
      <c r="AU103" s="63">
        <f t="shared" si="137"/>
        <v>0</v>
      </c>
      <c r="AV103" s="63">
        <f t="shared" si="137"/>
        <v>0</v>
      </c>
      <c r="AW103" s="63">
        <f t="shared" si="137"/>
        <v>0</v>
      </c>
      <c r="AX103" s="63">
        <f t="shared" si="137"/>
        <v>0</v>
      </c>
      <c r="AY103" s="63">
        <f t="shared" si="137"/>
        <v>0</v>
      </c>
      <c r="AZ103" s="63">
        <f t="shared" si="137"/>
        <v>0</v>
      </c>
      <c r="BA103" s="63">
        <f t="shared" si="137"/>
        <v>0</v>
      </c>
      <c r="BB103" s="63">
        <f t="shared" si="137"/>
        <v>0</v>
      </c>
      <c r="BC103" s="63">
        <f t="shared" si="137"/>
        <v>0</v>
      </c>
      <c r="BD103" s="65">
        <f t="shared" si="148"/>
        <v>0</v>
      </c>
      <c r="BF103" s="68">
        <f t="shared" si="149"/>
        <v>0</v>
      </c>
      <c r="BH103" s="63">
        <f t="shared" si="140"/>
        <v>0</v>
      </c>
      <c r="BI103" s="63">
        <f t="shared" si="140"/>
        <v>0</v>
      </c>
      <c r="BJ103" s="63">
        <f t="shared" si="140"/>
        <v>0</v>
      </c>
      <c r="BK103" s="63">
        <f t="shared" si="140"/>
        <v>0</v>
      </c>
      <c r="BL103" s="63">
        <f t="shared" si="140"/>
        <v>0</v>
      </c>
      <c r="BM103" s="63">
        <f t="shared" si="140"/>
        <v>0</v>
      </c>
      <c r="BN103" s="63">
        <f t="shared" si="140"/>
        <v>0</v>
      </c>
      <c r="BO103" s="63">
        <f t="shared" si="140"/>
        <v>0</v>
      </c>
      <c r="BP103" s="63">
        <f t="shared" si="140"/>
        <v>0</v>
      </c>
      <c r="BQ103" s="65">
        <f t="shared" si="150"/>
        <v>0</v>
      </c>
      <c r="BS103" s="68">
        <f t="shared" si="151"/>
        <v>0</v>
      </c>
      <c r="BV103" s="93">
        <f t="shared" si="143"/>
        <v>0</v>
      </c>
      <c r="BW103" s="93">
        <f t="shared" si="143"/>
        <v>0</v>
      </c>
      <c r="BX103" s="93">
        <f t="shared" si="143"/>
        <v>0</v>
      </c>
      <c r="BY103" s="93">
        <f t="shared" si="143"/>
        <v>0</v>
      </c>
      <c r="BZ103" s="93">
        <f t="shared" si="143"/>
        <v>0</v>
      </c>
      <c r="CA103" s="93">
        <f t="shared" si="143"/>
        <v>0</v>
      </c>
      <c r="CB103" s="93">
        <f t="shared" si="143"/>
        <v>0</v>
      </c>
      <c r="CC103" s="93">
        <f t="shared" si="143"/>
        <v>0</v>
      </c>
      <c r="CD103" s="93">
        <f t="shared" si="143"/>
        <v>0</v>
      </c>
      <c r="CE103" s="94">
        <f t="shared" si="118"/>
        <v>0</v>
      </c>
      <c r="CF103" s="95"/>
      <c r="CG103" s="96">
        <f t="shared" si="85"/>
        <v>0</v>
      </c>
      <c r="CJ103" s="63">
        <f t="shared" si="126"/>
        <v>0</v>
      </c>
      <c r="CK103" s="63">
        <f t="shared" si="126"/>
        <v>0</v>
      </c>
      <c r="CL103" s="63">
        <f t="shared" si="126"/>
        <v>0</v>
      </c>
      <c r="CM103" s="63">
        <f t="shared" si="126"/>
        <v>0</v>
      </c>
      <c r="CN103" s="63">
        <f t="shared" si="126"/>
        <v>0</v>
      </c>
      <c r="CO103" s="63">
        <f t="shared" si="126"/>
        <v>0</v>
      </c>
      <c r="CP103" s="63">
        <f t="shared" si="126"/>
        <v>0</v>
      </c>
      <c r="CQ103" s="63">
        <f t="shared" si="126"/>
        <v>0</v>
      </c>
      <c r="CR103" s="63">
        <f t="shared" si="126"/>
        <v>0</v>
      </c>
      <c r="CS103" s="65">
        <f t="shared" si="102"/>
        <v>0</v>
      </c>
      <c r="CU103" s="68">
        <f t="shared" si="105"/>
        <v>0</v>
      </c>
      <c r="CW103" s="63">
        <f t="shared" si="127"/>
        <v>0</v>
      </c>
      <c r="CX103" s="63">
        <f t="shared" si="127"/>
        <v>0</v>
      </c>
      <c r="CY103" s="63">
        <f t="shared" si="127"/>
        <v>0</v>
      </c>
      <c r="CZ103" s="63">
        <f t="shared" si="127"/>
        <v>0</v>
      </c>
      <c r="DA103" s="63">
        <f t="shared" si="127"/>
        <v>0</v>
      </c>
      <c r="DB103" s="63">
        <f t="shared" si="127"/>
        <v>0</v>
      </c>
      <c r="DC103" s="63">
        <f t="shared" si="127"/>
        <v>0</v>
      </c>
      <c r="DD103" s="63">
        <f t="shared" si="127"/>
        <v>0</v>
      </c>
      <c r="DE103" s="63">
        <f t="shared" si="127"/>
        <v>0</v>
      </c>
      <c r="DF103" s="63">
        <f t="shared" si="92"/>
        <v>0</v>
      </c>
      <c r="DH103" s="68">
        <f t="shared" si="86"/>
        <v>0</v>
      </c>
      <c r="DJ103" s="63">
        <f t="shared" si="128"/>
        <v>0</v>
      </c>
      <c r="DK103" s="63">
        <f t="shared" si="128"/>
        <v>0</v>
      </c>
      <c r="DL103" s="63">
        <f t="shared" si="128"/>
        <v>0</v>
      </c>
      <c r="DM103" s="63">
        <f t="shared" si="128"/>
        <v>0</v>
      </c>
      <c r="DN103" s="63">
        <f t="shared" si="128"/>
        <v>0</v>
      </c>
      <c r="DO103" s="63">
        <f t="shared" si="128"/>
        <v>0</v>
      </c>
      <c r="DP103" s="63">
        <f t="shared" si="128"/>
        <v>0</v>
      </c>
      <c r="DQ103" s="63">
        <f t="shared" si="128"/>
        <v>0</v>
      </c>
      <c r="DR103" s="63">
        <f t="shared" si="128"/>
        <v>0</v>
      </c>
      <c r="DS103" s="65">
        <f t="shared" si="119"/>
        <v>0</v>
      </c>
      <c r="DU103" s="68">
        <f t="shared" si="87"/>
        <v>0</v>
      </c>
      <c r="DW103" s="63">
        <f t="shared" si="129"/>
        <v>0</v>
      </c>
      <c r="DX103" s="63">
        <f t="shared" si="129"/>
        <v>0</v>
      </c>
      <c r="DY103" s="63">
        <f t="shared" si="129"/>
        <v>0</v>
      </c>
      <c r="DZ103" s="63">
        <f t="shared" si="129"/>
        <v>0</v>
      </c>
      <c r="EA103" s="63">
        <f t="shared" si="129"/>
        <v>0</v>
      </c>
      <c r="EB103" s="63">
        <f t="shared" si="129"/>
        <v>0</v>
      </c>
      <c r="EC103" s="63">
        <f t="shared" si="129"/>
        <v>0</v>
      </c>
      <c r="ED103" s="63">
        <f t="shared" si="129"/>
        <v>0</v>
      </c>
      <c r="EE103" s="63">
        <f t="shared" si="129"/>
        <v>0</v>
      </c>
      <c r="EF103" s="63">
        <f t="shared" si="95"/>
        <v>0</v>
      </c>
      <c r="EH103" s="68">
        <f t="shared" si="88"/>
        <v>0</v>
      </c>
      <c r="EK103" s="93">
        <f t="shared" si="130"/>
        <v>0</v>
      </c>
      <c r="EL103" s="93">
        <f t="shared" si="130"/>
        <v>0</v>
      </c>
      <c r="EM103" s="93">
        <f t="shared" si="130"/>
        <v>0</v>
      </c>
      <c r="EN103" s="93">
        <f t="shared" si="130"/>
        <v>0</v>
      </c>
      <c r="EO103" s="93">
        <f t="shared" si="130"/>
        <v>0</v>
      </c>
      <c r="EP103" s="93">
        <f t="shared" si="130"/>
        <v>0</v>
      </c>
      <c r="EQ103" s="93">
        <f t="shared" si="130"/>
        <v>0</v>
      </c>
      <c r="ER103" s="93">
        <f t="shared" si="130"/>
        <v>0</v>
      </c>
      <c r="ES103" s="93">
        <f t="shared" si="130"/>
        <v>0</v>
      </c>
      <c r="ET103" s="94">
        <f t="shared" si="120"/>
        <v>0</v>
      </c>
      <c r="EU103" s="95"/>
      <c r="EV103" s="96">
        <f t="shared" si="89"/>
        <v>0</v>
      </c>
    </row>
    <row r="104" spans="1:152" s="19" customFormat="1" ht="15" outlineLevel="1" x14ac:dyDescent="0.25">
      <c r="A104" s="18" t="s">
        <v>390</v>
      </c>
      <c r="B104" s="21"/>
      <c r="C104" s="21"/>
      <c r="D104" s="22"/>
      <c r="E104" s="49"/>
      <c r="F104" s="10"/>
      <c r="G104" s="10"/>
      <c r="H104" s="10"/>
      <c r="I104" s="10"/>
      <c r="J104" s="25"/>
      <c r="L104" s="44"/>
      <c r="M104" s="45"/>
      <c r="N104" s="45"/>
      <c r="O104" s="45"/>
      <c r="P104" s="45"/>
      <c r="R104" s="69" t="s">
        <v>282</v>
      </c>
      <c r="S104" s="51"/>
      <c r="U104" s="63">
        <f t="shared" si="131"/>
        <v>0</v>
      </c>
      <c r="V104" s="63">
        <f t="shared" si="131"/>
        <v>0</v>
      </c>
      <c r="W104" s="63">
        <f t="shared" si="131"/>
        <v>0</v>
      </c>
      <c r="X104" s="63">
        <f t="shared" si="131"/>
        <v>0</v>
      </c>
      <c r="Y104" s="63">
        <f t="shared" si="131"/>
        <v>0</v>
      </c>
      <c r="Z104" s="63">
        <f t="shared" si="131"/>
        <v>0</v>
      </c>
      <c r="AA104" s="63">
        <f t="shared" si="131"/>
        <v>0</v>
      </c>
      <c r="AB104" s="63">
        <f t="shared" si="131"/>
        <v>0</v>
      </c>
      <c r="AC104" s="63">
        <f t="shared" si="131"/>
        <v>0</v>
      </c>
      <c r="AD104" s="65">
        <f t="shared" si="144"/>
        <v>0</v>
      </c>
      <c r="AF104" s="68">
        <f t="shared" si="145"/>
        <v>0</v>
      </c>
      <c r="AH104" s="63">
        <f t="shared" si="134"/>
        <v>0</v>
      </c>
      <c r="AI104" s="63">
        <f t="shared" si="134"/>
        <v>0</v>
      </c>
      <c r="AJ104" s="63">
        <f t="shared" si="134"/>
        <v>0</v>
      </c>
      <c r="AK104" s="63">
        <f t="shared" si="134"/>
        <v>0</v>
      </c>
      <c r="AL104" s="63">
        <f t="shared" si="134"/>
        <v>0</v>
      </c>
      <c r="AM104" s="63">
        <f t="shared" si="134"/>
        <v>0</v>
      </c>
      <c r="AN104" s="63">
        <f t="shared" si="134"/>
        <v>0</v>
      </c>
      <c r="AO104" s="63">
        <f t="shared" si="134"/>
        <v>0</v>
      </c>
      <c r="AP104" s="63">
        <f t="shared" si="134"/>
        <v>0</v>
      </c>
      <c r="AQ104" s="65">
        <f t="shared" si="146"/>
        <v>0</v>
      </c>
      <c r="AS104" s="68">
        <f t="shared" si="147"/>
        <v>0</v>
      </c>
      <c r="AU104" s="63">
        <f t="shared" si="137"/>
        <v>0</v>
      </c>
      <c r="AV104" s="63">
        <f t="shared" si="137"/>
        <v>0</v>
      </c>
      <c r="AW104" s="63">
        <f t="shared" si="137"/>
        <v>0</v>
      </c>
      <c r="AX104" s="63">
        <f t="shared" si="137"/>
        <v>0</v>
      </c>
      <c r="AY104" s="63">
        <f t="shared" si="137"/>
        <v>0</v>
      </c>
      <c r="AZ104" s="63">
        <f t="shared" si="137"/>
        <v>0</v>
      </c>
      <c r="BA104" s="63">
        <f t="shared" si="137"/>
        <v>0</v>
      </c>
      <c r="BB104" s="63">
        <f t="shared" si="137"/>
        <v>0</v>
      </c>
      <c r="BC104" s="63">
        <f t="shared" si="137"/>
        <v>0</v>
      </c>
      <c r="BD104" s="65">
        <f t="shared" si="148"/>
        <v>0</v>
      </c>
      <c r="BF104" s="68">
        <f t="shared" si="149"/>
        <v>0</v>
      </c>
      <c r="BH104" s="63">
        <f t="shared" si="140"/>
        <v>0</v>
      </c>
      <c r="BI104" s="63">
        <f t="shared" si="140"/>
        <v>0</v>
      </c>
      <c r="BJ104" s="63">
        <f t="shared" si="140"/>
        <v>0</v>
      </c>
      <c r="BK104" s="63">
        <f t="shared" si="140"/>
        <v>0</v>
      </c>
      <c r="BL104" s="63">
        <f t="shared" si="140"/>
        <v>0</v>
      </c>
      <c r="BM104" s="63">
        <f t="shared" si="140"/>
        <v>0</v>
      </c>
      <c r="BN104" s="63">
        <f t="shared" si="140"/>
        <v>0</v>
      </c>
      <c r="BO104" s="63">
        <f t="shared" si="140"/>
        <v>0</v>
      </c>
      <c r="BP104" s="63">
        <f t="shared" si="140"/>
        <v>0</v>
      </c>
      <c r="BQ104" s="65">
        <f t="shared" si="150"/>
        <v>0</v>
      </c>
      <c r="BS104" s="68">
        <f t="shared" si="151"/>
        <v>0</v>
      </c>
      <c r="BV104" s="93">
        <f t="shared" si="143"/>
        <v>0</v>
      </c>
      <c r="BW104" s="93">
        <f t="shared" si="143"/>
        <v>0</v>
      </c>
      <c r="BX104" s="93">
        <f t="shared" si="143"/>
        <v>0</v>
      </c>
      <c r="BY104" s="93">
        <f t="shared" si="143"/>
        <v>0</v>
      </c>
      <c r="BZ104" s="93">
        <f t="shared" si="143"/>
        <v>0</v>
      </c>
      <c r="CA104" s="93">
        <f t="shared" si="143"/>
        <v>0</v>
      </c>
      <c r="CB104" s="93">
        <f t="shared" si="143"/>
        <v>0</v>
      </c>
      <c r="CC104" s="93">
        <f t="shared" si="143"/>
        <v>0</v>
      </c>
      <c r="CD104" s="93">
        <f t="shared" si="143"/>
        <v>0</v>
      </c>
      <c r="CE104" s="94">
        <f t="shared" si="118"/>
        <v>0</v>
      </c>
      <c r="CF104" s="95"/>
      <c r="CG104" s="96">
        <f t="shared" si="85"/>
        <v>0</v>
      </c>
      <c r="CJ104" s="63">
        <f t="shared" si="126"/>
        <v>0</v>
      </c>
      <c r="CK104" s="63">
        <f t="shared" si="126"/>
        <v>0</v>
      </c>
      <c r="CL104" s="63">
        <f t="shared" si="126"/>
        <v>0</v>
      </c>
      <c r="CM104" s="63">
        <f t="shared" si="126"/>
        <v>0</v>
      </c>
      <c r="CN104" s="63">
        <f t="shared" si="126"/>
        <v>0</v>
      </c>
      <c r="CO104" s="63">
        <f t="shared" si="126"/>
        <v>0</v>
      </c>
      <c r="CP104" s="63">
        <f t="shared" si="126"/>
        <v>0</v>
      </c>
      <c r="CQ104" s="63">
        <f t="shared" si="126"/>
        <v>0</v>
      </c>
      <c r="CR104" s="63">
        <f t="shared" si="126"/>
        <v>0</v>
      </c>
      <c r="CS104" s="65">
        <f t="shared" si="102"/>
        <v>0</v>
      </c>
      <c r="CU104" s="68">
        <f t="shared" si="105"/>
        <v>0</v>
      </c>
      <c r="CW104" s="63">
        <f t="shared" si="127"/>
        <v>0</v>
      </c>
      <c r="CX104" s="63">
        <f t="shared" si="127"/>
        <v>0</v>
      </c>
      <c r="CY104" s="63">
        <f t="shared" si="127"/>
        <v>0</v>
      </c>
      <c r="CZ104" s="63">
        <f t="shared" si="127"/>
        <v>0</v>
      </c>
      <c r="DA104" s="63">
        <f t="shared" si="127"/>
        <v>0</v>
      </c>
      <c r="DB104" s="63">
        <f t="shared" si="127"/>
        <v>0</v>
      </c>
      <c r="DC104" s="63">
        <f t="shared" si="127"/>
        <v>0</v>
      </c>
      <c r="DD104" s="63">
        <f t="shared" si="127"/>
        <v>0</v>
      </c>
      <c r="DE104" s="63">
        <f t="shared" si="127"/>
        <v>0</v>
      </c>
      <c r="DF104" s="63">
        <f t="shared" si="92"/>
        <v>0</v>
      </c>
      <c r="DH104" s="68">
        <f t="shared" si="86"/>
        <v>0</v>
      </c>
      <c r="DJ104" s="63">
        <f t="shared" si="128"/>
        <v>0</v>
      </c>
      <c r="DK104" s="63">
        <f t="shared" si="128"/>
        <v>0</v>
      </c>
      <c r="DL104" s="63">
        <f t="shared" si="128"/>
        <v>0</v>
      </c>
      <c r="DM104" s="63">
        <f t="shared" si="128"/>
        <v>0</v>
      </c>
      <c r="DN104" s="63">
        <f t="shared" si="128"/>
        <v>0</v>
      </c>
      <c r="DO104" s="63">
        <f t="shared" si="128"/>
        <v>0</v>
      </c>
      <c r="DP104" s="63">
        <f t="shared" si="128"/>
        <v>0</v>
      </c>
      <c r="DQ104" s="63">
        <f t="shared" si="128"/>
        <v>0</v>
      </c>
      <c r="DR104" s="63">
        <f t="shared" si="128"/>
        <v>0</v>
      </c>
      <c r="DS104" s="65">
        <f t="shared" si="119"/>
        <v>0</v>
      </c>
      <c r="DU104" s="68">
        <f t="shared" si="87"/>
        <v>0</v>
      </c>
      <c r="DW104" s="63">
        <f t="shared" si="129"/>
        <v>0</v>
      </c>
      <c r="DX104" s="63">
        <f t="shared" si="129"/>
        <v>0</v>
      </c>
      <c r="DY104" s="63">
        <f t="shared" si="129"/>
        <v>0</v>
      </c>
      <c r="DZ104" s="63">
        <f t="shared" si="129"/>
        <v>0</v>
      </c>
      <c r="EA104" s="63">
        <f t="shared" si="129"/>
        <v>0</v>
      </c>
      <c r="EB104" s="63">
        <f t="shared" si="129"/>
        <v>0</v>
      </c>
      <c r="EC104" s="63">
        <f t="shared" si="129"/>
        <v>0</v>
      </c>
      <c r="ED104" s="63">
        <f t="shared" si="129"/>
        <v>0</v>
      </c>
      <c r="EE104" s="63">
        <f t="shared" si="129"/>
        <v>0</v>
      </c>
      <c r="EF104" s="63">
        <f t="shared" si="95"/>
        <v>0</v>
      </c>
      <c r="EH104" s="68">
        <f t="shared" si="88"/>
        <v>0</v>
      </c>
      <c r="EK104" s="93">
        <f t="shared" si="130"/>
        <v>0</v>
      </c>
      <c r="EL104" s="93">
        <f t="shared" si="130"/>
        <v>0</v>
      </c>
      <c r="EM104" s="93">
        <f t="shared" si="130"/>
        <v>0</v>
      </c>
      <c r="EN104" s="93">
        <f t="shared" si="130"/>
        <v>0</v>
      </c>
      <c r="EO104" s="93">
        <f t="shared" si="130"/>
        <v>0</v>
      </c>
      <c r="EP104" s="93">
        <f t="shared" si="130"/>
        <v>0</v>
      </c>
      <c r="EQ104" s="93">
        <f t="shared" si="130"/>
        <v>0</v>
      </c>
      <c r="ER104" s="93">
        <f t="shared" si="130"/>
        <v>0</v>
      </c>
      <c r="ES104" s="93">
        <f t="shared" si="130"/>
        <v>0</v>
      </c>
      <c r="ET104" s="94">
        <f t="shared" si="120"/>
        <v>0</v>
      </c>
      <c r="EU104" s="95"/>
      <c r="EV104" s="96">
        <f t="shared" si="89"/>
        <v>0</v>
      </c>
    </row>
    <row r="105" spans="1:152" s="19" customFormat="1" ht="15" outlineLevel="1" x14ac:dyDescent="0.25">
      <c r="A105" s="18" t="s">
        <v>391</v>
      </c>
      <c r="B105" s="21"/>
      <c r="C105" s="21"/>
      <c r="D105" s="22"/>
      <c r="E105" s="49"/>
      <c r="F105" s="10"/>
      <c r="G105" s="10"/>
      <c r="H105" s="10"/>
      <c r="I105" s="10"/>
      <c r="J105" s="25"/>
      <c r="L105" s="44"/>
      <c r="M105" s="45"/>
      <c r="N105" s="45"/>
      <c r="O105" s="45"/>
      <c r="P105" s="45"/>
      <c r="R105" s="69" t="s">
        <v>282</v>
      </c>
      <c r="S105" s="51"/>
      <c r="U105" s="63">
        <f t="shared" si="131"/>
        <v>0</v>
      </c>
      <c r="V105" s="63">
        <f t="shared" si="131"/>
        <v>0</v>
      </c>
      <c r="W105" s="63">
        <f t="shared" si="131"/>
        <v>0</v>
      </c>
      <c r="X105" s="63">
        <f t="shared" si="131"/>
        <v>0</v>
      </c>
      <c r="Y105" s="63">
        <f t="shared" si="131"/>
        <v>0</v>
      </c>
      <c r="Z105" s="63">
        <f t="shared" si="131"/>
        <v>0</v>
      </c>
      <c r="AA105" s="63">
        <f t="shared" si="131"/>
        <v>0</v>
      </c>
      <c r="AB105" s="63">
        <f t="shared" si="131"/>
        <v>0</v>
      </c>
      <c r="AC105" s="63">
        <f t="shared" si="131"/>
        <v>0</v>
      </c>
      <c r="AD105" s="65">
        <f t="shared" si="144"/>
        <v>0</v>
      </c>
      <c r="AF105" s="68">
        <f t="shared" si="145"/>
        <v>0</v>
      </c>
      <c r="AH105" s="63">
        <f t="shared" si="134"/>
        <v>0</v>
      </c>
      <c r="AI105" s="63">
        <f t="shared" si="134"/>
        <v>0</v>
      </c>
      <c r="AJ105" s="63">
        <f t="shared" si="134"/>
        <v>0</v>
      </c>
      <c r="AK105" s="63">
        <f t="shared" si="134"/>
        <v>0</v>
      </c>
      <c r="AL105" s="63">
        <f t="shared" si="134"/>
        <v>0</v>
      </c>
      <c r="AM105" s="63">
        <f t="shared" si="134"/>
        <v>0</v>
      </c>
      <c r="AN105" s="63">
        <f t="shared" si="134"/>
        <v>0</v>
      </c>
      <c r="AO105" s="63">
        <f t="shared" si="134"/>
        <v>0</v>
      </c>
      <c r="AP105" s="63">
        <f t="shared" si="134"/>
        <v>0</v>
      </c>
      <c r="AQ105" s="65">
        <f t="shared" si="146"/>
        <v>0</v>
      </c>
      <c r="AS105" s="68">
        <f t="shared" si="147"/>
        <v>0</v>
      </c>
      <c r="AU105" s="63">
        <f t="shared" si="137"/>
        <v>0</v>
      </c>
      <c r="AV105" s="63">
        <f t="shared" si="137"/>
        <v>0</v>
      </c>
      <c r="AW105" s="63">
        <f t="shared" si="137"/>
        <v>0</v>
      </c>
      <c r="AX105" s="63">
        <f t="shared" si="137"/>
        <v>0</v>
      </c>
      <c r="AY105" s="63">
        <f t="shared" si="137"/>
        <v>0</v>
      </c>
      <c r="AZ105" s="63">
        <f t="shared" si="137"/>
        <v>0</v>
      </c>
      <c r="BA105" s="63">
        <f t="shared" si="137"/>
        <v>0</v>
      </c>
      <c r="BB105" s="63">
        <f t="shared" si="137"/>
        <v>0</v>
      </c>
      <c r="BC105" s="63">
        <f t="shared" si="137"/>
        <v>0</v>
      </c>
      <c r="BD105" s="65">
        <f t="shared" si="148"/>
        <v>0</v>
      </c>
      <c r="BF105" s="68">
        <f t="shared" si="149"/>
        <v>0</v>
      </c>
      <c r="BH105" s="63">
        <f t="shared" si="140"/>
        <v>0</v>
      </c>
      <c r="BI105" s="63">
        <f t="shared" si="140"/>
        <v>0</v>
      </c>
      <c r="BJ105" s="63">
        <f t="shared" si="140"/>
        <v>0</v>
      </c>
      <c r="BK105" s="63">
        <f t="shared" si="140"/>
        <v>0</v>
      </c>
      <c r="BL105" s="63">
        <f t="shared" si="140"/>
        <v>0</v>
      </c>
      <c r="BM105" s="63">
        <f t="shared" si="140"/>
        <v>0</v>
      </c>
      <c r="BN105" s="63">
        <f t="shared" si="140"/>
        <v>0</v>
      </c>
      <c r="BO105" s="63">
        <f t="shared" si="140"/>
        <v>0</v>
      </c>
      <c r="BP105" s="63">
        <f t="shared" si="140"/>
        <v>0</v>
      </c>
      <c r="BQ105" s="65">
        <f t="shared" si="150"/>
        <v>0</v>
      </c>
      <c r="BS105" s="68">
        <f t="shared" si="151"/>
        <v>0</v>
      </c>
      <c r="BV105" s="93">
        <f t="shared" si="143"/>
        <v>0</v>
      </c>
      <c r="BW105" s="93">
        <f t="shared" si="143"/>
        <v>0</v>
      </c>
      <c r="BX105" s="93">
        <f t="shared" si="143"/>
        <v>0</v>
      </c>
      <c r="BY105" s="93">
        <f t="shared" si="143"/>
        <v>0</v>
      </c>
      <c r="BZ105" s="93">
        <f t="shared" si="143"/>
        <v>0</v>
      </c>
      <c r="CA105" s="93">
        <f t="shared" si="143"/>
        <v>0</v>
      </c>
      <c r="CB105" s="93">
        <f t="shared" si="143"/>
        <v>0</v>
      </c>
      <c r="CC105" s="93">
        <f t="shared" si="143"/>
        <v>0</v>
      </c>
      <c r="CD105" s="93">
        <f t="shared" si="143"/>
        <v>0</v>
      </c>
      <c r="CE105" s="94">
        <f t="shared" si="118"/>
        <v>0</v>
      </c>
      <c r="CF105" s="95"/>
      <c r="CG105" s="96">
        <f t="shared" si="85"/>
        <v>0</v>
      </c>
      <c r="CJ105" s="63">
        <f t="shared" ref="CJ105:CR107" si="152">IF($C105=CJ$3,$G105,0)</f>
        <v>0</v>
      </c>
      <c r="CK105" s="63">
        <f t="shared" si="152"/>
        <v>0</v>
      </c>
      <c r="CL105" s="63">
        <f t="shared" si="152"/>
        <v>0</v>
      </c>
      <c r="CM105" s="63">
        <f t="shared" si="152"/>
        <v>0</v>
      </c>
      <c r="CN105" s="63">
        <f t="shared" si="152"/>
        <v>0</v>
      </c>
      <c r="CO105" s="63">
        <f t="shared" si="152"/>
        <v>0</v>
      </c>
      <c r="CP105" s="63">
        <f t="shared" si="152"/>
        <v>0</v>
      </c>
      <c r="CQ105" s="63">
        <f t="shared" si="152"/>
        <v>0</v>
      </c>
      <c r="CR105" s="63">
        <f t="shared" si="152"/>
        <v>0</v>
      </c>
      <c r="CS105" s="65">
        <f t="shared" si="102"/>
        <v>0</v>
      </c>
      <c r="CU105" s="68">
        <f t="shared" si="105"/>
        <v>0</v>
      </c>
      <c r="CW105" s="63">
        <f t="shared" ref="CW105:DE107" si="153">IF($C105=CW$3,$F105,0)</f>
        <v>0</v>
      </c>
      <c r="CX105" s="63">
        <f t="shared" si="153"/>
        <v>0</v>
      </c>
      <c r="CY105" s="63">
        <f t="shared" si="153"/>
        <v>0</v>
      </c>
      <c r="CZ105" s="63">
        <f t="shared" si="153"/>
        <v>0</v>
      </c>
      <c r="DA105" s="63">
        <f t="shared" si="153"/>
        <v>0</v>
      </c>
      <c r="DB105" s="63">
        <f t="shared" si="153"/>
        <v>0</v>
      </c>
      <c r="DC105" s="63">
        <f t="shared" si="153"/>
        <v>0</v>
      </c>
      <c r="DD105" s="63">
        <f t="shared" si="153"/>
        <v>0</v>
      </c>
      <c r="DE105" s="63">
        <f t="shared" si="153"/>
        <v>0</v>
      </c>
      <c r="DF105" s="63">
        <f t="shared" si="92"/>
        <v>0</v>
      </c>
      <c r="DH105" s="68">
        <f t="shared" si="86"/>
        <v>0</v>
      </c>
      <c r="DJ105" s="63">
        <f t="shared" ref="DJ105:DR107" si="154">IF($C105=DJ$3,$H105,0)</f>
        <v>0</v>
      </c>
      <c r="DK105" s="63">
        <f t="shared" si="154"/>
        <v>0</v>
      </c>
      <c r="DL105" s="63">
        <f t="shared" si="154"/>
        <v>0</v>
      </c>
      <c r="DM105" s="63">
        <f t="shared" si="154"/>
        <v>0</v>
      </c>
      <c r="DN105" s="63">
        <f t="shared" si="154"/>
        <v>0</v>
      </c>
      <c r="DO105" s="63">
        <f t="shared" si="154"/>
        <v>0</v>
      </c>
      <c r="DP105" s="63">
        <f t="shared" si="154"/>
        <v>0</v>
      </c>
      <c r="DQ105" s="63">
        <f t="shared" si="154"/>
        <v>0</v>
      </c>
      <c r="DR105" s="63">
        <f t="shared" si="154"/>
        <v>0</v>
      </c>
      <c r="DS105" s="65">
        <f t="shared" si="119"/>
        <v>0</v>
      </c>
      <c r="DU105" s="68">
        <f t="shared" si="87"/>
        <v>0</v>
      </c>
      <c r="DW105" s="63">
        <f t="shared" ref="DW105:EE107" si="155">IF($C105=DW$3,$E105,0)</f>
        <v>0</v>
      </c>
      <c r="DX105" s="63">
        <f t="shared" si="155"/>
        <v>0</v>
      </c>
      <c r="DY105" s="63">
        <f t="shared" si="155"/>
        <v>0</v>
      </c>
      <c r="DZ105" s="63">
        <f t="shared" si="155"/>
        <v>0</v>
      </c>
      <c r="EA105" s="63">
        <f t="shared" si="155"/>
        <v>0</v>
      </c>
      <c r="EB105" s="63">
        <f t="shared" si="155"/>
        <v>0</v>
      </c>
      <c r="EC105" s="63">
        <f t="shared" si="155"/>
        <v>0</v>
      </c>
      <c r="ED105" s="63">
        <f t="shared" si="155"/>
        <v>0</v>
      </c>
      <c r="EE105" s="63">
        <f t="shared" si="155"/>
        <v>0</v>
      </c>
      <c r="EF105" s="63">
        <f t="shared" si="95"/>
        <v>0</v>
      </c>
      <c r="EH105" s="68">
        <f t="shared" si="88"/>
        <v>0</v>
      </c>
      <c r="EK105" s="93">
        <f t="shared" ref="EK105:ES107" si="156">IF($C105=EK$3,$J105,0)</f>
        <v>0</v>
      </c>
      <c r="EL105" s="93">
        <f t="shared" si="156"/>
        <v>0</v>
      </c>
      <c r="EM105" s="93">
        <f t="shared" si="156"/>
        <v>0</v>
      </c>
      <c r="EN105" s="93">
        <f t="shared" si="156"/>
        <v>0</v>
      </c>
      <c r="EO105" s="93">
        <f t="shared" si="156"/>
        <v>0</v>
      </c>
      <c r="EP105" s="93">
        <f t="shared" si="156"/>
        <v>0</v>
      </c>
      <c r="EQ105" s="93">
        <f t="shared" si="156"/>
        <v>0</v>
      </c>
      <c r="ER105" s="93">
        <f t="shared" si="156"/>
        <v>0</v>
      </c>
      <c r="ES105" s="93">
        <f t="shared" si="156"/>
        <v>0</v>
      </c>
      <c r="ET105" s="94">
        <f t="shared" si="120"/>
        <v>0</v>
      </c>
      <c r="EU105" s="95"/>
      <c r="EV105" s="96">
        <f t="shared" si="89"/>
        <v>0</v>
      </c>
    </row>
    <row r="106" spans="1:152" s="19" customFormat="1" ht="15" outlineLevel="1" x14ac:dyDescent="0.25">
      <c r="A106" s="18" t="s">
        <v>392</v>
      </c>
      <c r="B106" s="21"/>
      <c r="C106" s="21"/>
      <c r="D106" s="22"/>
      <c r="E106" s="49"/>
      <c r="F106" s="10"/>
      <c r="G106" s="10"/>
      <c r="H106" s="10"/>
      <c r="I106" s="10"/>
      <c r="J106" s="25"/>
      <c r="L106" s="44"/>
      <c r="M106" s="45"/>
      <c r="N106" s="45"/>
      <c r="O106" s="45"/>
      <c r="P106" s="45"/>
      <c r="R106" s="69" t="s">
        <v>282</v>
      </c>
      <c r="S106" s="51"/>
      <c r="U106" s="63">
        <f t="shared" si="131"/>
        <v>0</v>
      </c>
      <c r="V106" s="63">
        <f t="shared" si="131"/>
        <v>0</v>
      </c>
      <c r="W106" s="63">
        <f t="shared" si="131"/>
        <v>0</v>
      </c>
      <c r="X106" s="63">
        <f t="shared" si="131"/>
        <v>0</v>
      </c>
      <c r="Y106" s="63">
        <f t="shared" si="131"/>
        <v>0</v>
      </c>
      <c r="Z106" s="63">
        <f t="shared" si="131"/>
        <v>0</v>
      </c>
      <c r="AA106" s="63">
        <f t="shared" si="131"/>
        <v>0</v>
      </c>
      <c r="AB106" s="63">
        <f t="shared" si="131"/>
        <v>0</v>
      </c>
      <c r="AC106" s="63">
        <f t="shared" si="131"/>
        <v>0</v>
      </c>
      <c r="AD106" s="65">
        <f t="shared" si="144"/>
        <v>0</v>
      </c>
      <c r="AF106" s="68">
        <f t="shared" si="145"/>
        <v>0</v>
      </c>
      <c r="AH106" s="63">
        <f t="shared" si="134"/>
        <v>0</v>
      </c>
      <c r="AI106" s="63">
        <f t="shared" si="134"/>
        <v>0</v>
      </c>
      <c r="AJ106" s="63">
        <f t="shared" si="134"/>
        <v>0</v>
      </c>
      <c r="AK106" s="63">
        <f t="shared" si="134"/>
        <v>0</v>
      </c>
      <c r="AL106" s="63">
        <f t="shared" si="134"/>
        <v>0</v>
      </c>
      <c r="AM106" s="63">
        <f t="shared" si="134"/>
        <v>0</v>
      </c>
      <c r="AN106" s="63">
        <f t="shared" si="134"/>
        <v>0</v>
      </c>
      <c r="AO106" s="63">
        <f t="shared" si="134"/>
        <v>0</v>
      </c>
      <c r="AP106" s="63">
        <f t="shared" si="134"/>
        <v>0</v>
      </c>
      <c r="AQ106" s="65">
        <f t="shared" si="146"/>
        <v>0</v>
      </c>
      <c r="AS106" s="68">
        <f t="shared" si="147"/>
        <v>0</v>
      </c>
      <c r="AU106" s="63">
        <f t="shared" si="137"/>
        <v>0</v>
      </c>
      <c r="AV106" s="63">
        <f t="shared" si="137"/>
        <v>0</v>
      </c>
      <c r="AW106" s="63">
        <f t="shared" si="137"/>
        <v>0</v>
      </c>
      <c r="AX106" s="63">
        <f t="shared" si="137"/>
        <v>0</v>
      </c>
      <c r="AY106" s="63">
        <f t="shared" si="137"/>
        <v>0</v>
      </c>
      <c r="AZ106" s="63">
        <f t="shared" si="137"/>
        <v>0</v>
      </c>
      <c r="BA106" s="63">
        <f t="shared" si="137"/>
        <v>0</v>
      </c>
      <c r="BB106" s="63">
        <f t="shared" si="137"/>
        <v>0</v>
      </c>
      <c r="BC106" s="63">
        <f t="shared" si="137"/>
        <v>0</v>
      </c>
      <c r="BD106" s="65">
        <f t="shared" si="148"/>
        <v>0</v>
      </c>
      <c r="BF106" s="68">
        <f t="shared" si="149"/>
        <v>0</v>
      </c>
      <c r="BH106" s="63">
        <f t="shared" si="140"/>
        <v>0</v>
      </c>
      <c r="BI106" s="63">
        <f t="shared" si="140"/>
        <v>0</v>
      </c>
      <c r="BJ106" s="63">
        <f t="shared" si="140"/>
        <v>0</v>
      </c>
      <c r="BK106" s="63">
        <f t="shared" si="140"/>
        <v>0</v>
      </c>
      <c r="BL106" s="63">
        <f t="shared" si="140"/>
        <v>0</v>
      </c>
      <c r="BM106" s="63">
        <f t="shared" si="140"/>
        <v>0</v>
      </c>
      <c r="BN106" s="63">
        <f t="shared" si="140"/>
        <v>0</v>
      </c>
      <c r="BO106" s="63">
        <f t="shared" si="140"/>
        <v>0</v>
      </c>
      <c r="BP106" s="63">
        <f t="shared" si="140"/>
        <v>0</v>
      </c>
      <c r="BQ106" s="65">
        <f t="shared" si="150"/>
        <v>0</v>
      </c>
      <c r="BS106" s="68">
        <f t="shared" si="151"/>
        <v>0</v>
      </c>
      <c r="BV106" s="93">
        <f t="shared" si="143"/>
        <v>0</v>
      </c>
      <c r="BW106" s="93">
        <f t="shared" si="143"/>
        <v>0</v>
      </c>
      <c r="BX106" s="93">
        <f t="shared" si="143"/>
        <v>0</v>
      </c>
      <c r="BY106" s="93">
        <f t="shared" si="143"/>
        <v>0</v>
      </c>
      <c r="BZ106" s="93">
        <f t="shared" si="143"/>
        <v>0</v>
      </c>
      <c r="CA106" s="93">
        <f t="shared" si="143"/>
        <v>0</v>
      </c>
      <c r="CB106" s="93">
        <f t="shared" si="143"/>
        <v>0</v>
      </c>
      <c r="CC106" s="93">
        <f t="shared" si="143"/>
        <v>0</v>
      </c>
      <c r="CD106" s="93">
        <f t="shared" si="143"/>
        <v>0</v>
      </c>
      <c r="CE106" s="94">
        <f t="shared" si="118"/>
        <v>0</v>
      </c>
      <c r="CF106" s="95"/>
      <c r="CG106" s="96">
        <f t="shared" si="85"/>
        <v>0</v>
      </c>
      <c r="CJ106" s="63">
        <f t="shared" si="152"/>
        <v>0</v>
      </c>
      <c r="CK106" s="63">
        <f t="shared" si="152"/>
        <v>0</v>
      </c>
      <c r="CL106" s="63">
        <f t="shared" si="152"/>
        <v>0</v>
      </c>
      <c r="CM106" s="63">
        <f t="shared" si="152"/>
        <v>0</v>
      </c>
      <c r="CN106" s="63">
        <f t="shared" si="152"/>
        <v>0</v>
      </c>
      <c r="CO106" s="63">
        <f t="shared" si="152"/>
        <v>0</v>
      </c>
      <c r="CP106" s="63">
        <f t="shared" si="152"/>
        <v>0</v>
      </c>
      <c r="CQ106" s="63">
        <f t="shared" si="152"/>
        <v>0</v>
      </c>
      <c r="CR106" s="63">
        <f t="shared" si="152"/>
        <v>0</v>
      </c>
      <c r="CS106" s="65">
        <f t="shared" si="102"/>
        <v>0</v>
      </c>
      <c r="CU106" s="68">
        <f t="shared" si="105"/>
        <v>0</v>
      </c>
      <c r="CW106" s="63">
        <f t="shared" si="153"/>
        <v>0</v>
      </c>
      <c r="CX106" s="63">
        <f t="shared" si="153"/>
        <v>0</v>
      </c>
      <c r="CY106" s="63">
        <f t="shared" si="153"/>
        <v>0</v>
      </c>
      <c r="CZ106" s="63">
        <f t="shared" si="153"/>
        <v>0</v>
      </c>
      <c r="DA106" s="63">
        <f t="shared" si="153"/>
        <v>0</v>
      </c>
      <c r="DB106" s="63">
        <f t="shared" si="153"/>
        <v>0</v>
      </c>
      <c r="DC106" s="63">
        <f t="shared" si="153"/>
        <v>0</v>
      </c>
      <c r="DD106" s="63">
        <f t="shared" si="153"/>
        <v>0</v>
      </c>
      <c r="DE106" s="63">
        <f t="shared" si="153"/>
        <v>0</v>
      </c>
      <c r="DF106" s="63">
        <f t="shared" si="92"/>
        <v>0</v>
      </c>
      <c r="DH106" s="68">
        <f t="shared" si="86"/>
        <v>0</v>
      </c>
      <c r="DJ106" s="63">
        <f t="shared" si="154"/>
        <v>0</v>
      </c>
      <c r="DK106" s="63">
        <f t="shared" si="154"/>
        <v>0</v>
      </c>
      <c r="DL106" s="63">
        <f t="shared" si="154"/>
        <v>0</v>
      </c>
      <c r="DM106" s="63">
        <f t="shared" si="154"/>
        <v>0</v>
      </c>
      <c r="DN106" s="63">
        <f t="shared" si="154"/>
        <v>0</v>
      </c>
      <c r="DO106" s="63">
        <f t="shared" si="154"/>
        <v>0</v>
      </c>
      <c r="DP106" s="63">
        <f t="shared" si="154"/>
        <v>0</v>
      </c>
      <c r="DQ106" s="63">
        <f t="shared" si="154"/>
        <v>0</v>
      </c>
      <c r="DR106" s="63">
        <f t="shared" si="154"/>
        <v>0</v>
      </c>
      <c r="DS106" s="65">
        <f t="shared" si="119"/>
        <v>0</v>
      </c>
      <c r="DU106" s="68">
        <f t="shared" si="87"/>
        <v>0</v>
      </c>
      <c r="DW106" s="63">
        <f t="shared" si="155"/>
        <v>0</v>
      </c>
      <c r="DX106" s="63">
        <f t="shared" si="155"/>
        <v>0</v>
      </c>
      <c r="DY106" s="63">
        <f t="shared" si="155"/>
        <v>0</v>
      </c>
      <c r="DZ106" s="63">
        <f t="shared" si="155"/>
        <v>0</v>
      </c>
      <c r="EA106" s="63">
        <f t="shared" si="155"/>
        <v>0</v>
      </c>
      <c r="EB106" s="63">
        <f t="shared" si="155"/>
        <v>0</v>
      </c>
      <c r="EC106" s="63">
        <f t="shared" si="155"/>
        <v>0</v>
      </c>
      <c r="ED106" s="63">
        <f t="shared" si="155"/>
        <v>0</v>
      </c>
      <c r="EE106" s="63">
        <f t="shared" si="155"/>
        <v>0</v>
      </c>
      <c r="EF106" s="63">
        <f t="shared" si="95"/>
        <v>0</v>
      </c>
      <c r="EH106" s="68">
        <f t="shared" si="88"/>
        <v>0</v>
      </c>
      <c r="EK106" s="93">
        <f t="shared" si="156"/>
        <v>0</v>
      </c>
      <c r="EL106" s="93">
        <f t="shared" si="156"/>
        <v>0</v>
      </c>
      <c r="EM106" s="93">
        <f t="shared" si="156"/>
        <v>0</v>
      </c>
      <c r="EN106" s="93">
        <f t="shared" si="156"/>
        <v>0</v>
      </c>
      <c r="EO106" s="93">
        <f t="shared" si="156"/>
        <v>0</v>
      </c>
      <c r="EP106" s="93">
        <f t="shared" si="156"/>
        <v>0</v>
      </c>
      <c r="EQ106" s="93">
        <f t="shared" si="156"/>
        <v>0</v>
      </c>
      <c r="ER106" s="93">
        <f t="shared" si="156"/>
        <v>0</v>
      </c>
      <c r="ES106" s="93">
        <f t="shared" si="156"/>
        <v>0</v>
      </c>
      <c r="ET106" s="94">
        <f t="shared" si="120"/>
        <v>0</v>
      </c>
      <c r="EU106" s="95"/>
      <c r="EV106" s="96">
        <f t="shared" si="89"/>
        <v>0</v>
      </c>
    </row>
    <row r="107" spans="1:152" s="19" customFormat="1" ht="15" outlineLevel="1" x14ac:dyDescent="0.25">
      <c r="A107" s="18" t="s">
        <v>393</v>
      </c>
      <c r="B107" s="21"/>
      <c r="C107" s="21"/>
      <c r="D107" s="22"/>
      <c r="E107" s="49"/>
      <c r="F107" s="10"/>
      <c r="G107" s="10"/>
      <c r="H107" s="10"/>
      <c r="I107" s="10"/>
      <c r="J107" s="25"/>
      <c r="L107" s="44"/>
      <c r="M107" s="45"/>
      <c r="N107" s="45"/>
      <c r="O107" s="45"/>
      <c r="P107" s="45"/>
      <c r="R107" s="69" t="s">
        <v>282</v>
      </c>
      <c r="S107" s="51"/>
      <c r="U107" s="63">
        <f t="shared" si="131"/>
        <v>0</v>
      </c>
      <c r="V107" s="63">
        <f t="shared" si="131"/>
        <v>0</v>
      </c>
      <c r="W107" s="63">
        <f t="shared" si="131"/>
        <v>0</v>
      </c>
      <c r="X107" s="63">
        <f t="shared" si="131"/>
        <v>0</v>
      </c>
      <c r="Y107" s="63">
        <f t="shared" si="131"/>
        <v>0</v>
      </c>
      <c r="Z107" s="63">
        <f t="shared" si="131"/>
        <v>0</v>
      </c>
      <c r="AA107" s="63">
        <f t="shared" si="131"/>
        <v>0</v>
      </c>
      <c r="AB107" s="63">
        <f t="shared" si="131"/>
        <v>0</v>
      </c>
      <c r="AC107" s="63">
        <f t="shared" si="131"/>
        <v>0</v>
      </c>
      <c r="AD107" s="65">
        <f t="shared" si="144"/>
        <v>0</v>
      </c>
      <c r="AF107" s="68">
        <f t="shared" si="145"/>
        <v>0</v>
      </c>
      <c r="AH107" s="63">
        <f t="shared" si="134"/>
        <v>0</v>
      </c>
      <c r="AI107" s="63">
        <f t="shared" si="134"/>
        <v>0</v>
      </c>
      <c r="AJ107" s="63">
        <f t="shared" si="134"/>
        <v>0</v>
      </c>
      <c r="AK107" s="63">
        <f t="shared" si="134"/>
        <v>0</v>
      </c>
      <c r="AL107" s="63">
        <f t="shared" si="134"/>
        <v>0</v>
      </c>
      <c r="AM107" s="63">
        <f t="shared" si="134"/>
        <v>0</v>
      </c>
      <c r="AN107" s="63">
        <f t="shared" si="134"/>
        <v>0</v>
      </c>
      <c r="AO107" s="63">
        <f t="shared" si="134"/>
        <v>0</v>
      </c>
      <c r="AP107" s="63">
        <f t="shared" si="134"/>
        <v>0</v>
      </c>
      <c r="AQ107" s="65">
        <f t="shared" si="146"/>
        <v>0</v>
      </c>
      <c r="AS107" s="68">
        <f t="shared" si="147"/>
        <v>0</v>
      </c>
      <c r="AU107" s="63">
        <f t="shared" si="137"/>
        <v>0</v>
      </c>
      <c r="AV107" s="63">
        <f t="shared" si="137"/>
        <v>0</v>
      </c>
      <c r="AW107" s="63">
        <f t="shared" si="137"/>
        <v>0</v>
      </c>
      <c r="AX107" s="63">
        <f t="shared" si="137"/>
        <v>0</v>
      </c>
      <c r="AY107" s="63">
        <f t="shared" si="137"/>
        <v>0</v>
      </c>
      <c r="AZ107" s="63">
        <f t="shared" si="137"/>
        <v>0</v>
      </c>
      <c r="BA107" s="63">
        <f t="shared" si="137"/>
        <v>0</v>
      </c>
      <c r="BB107" s="63">
        <f t="shared" si="137"/>
        <v>0</v>
      </c>
      <c r="BC107" s="63">
        <f t="shared" si="137"/>
        <v>0</v>
      </c>
      <c r="BD107" s="65">
        <f t="shared" si="148"/>
        <v>0</v>
      </c>
      <c r="BF107" s="68">
        <f t="shared" si="149"/>
        <v>0</v>
      </c>
      <c r="BH107" s="63">
        <f t="shared" si="140"/>
        <v>0</v>
      </c>
      <c r="BI107" s="63">
        <f t="shared" si="140"/>
        <v>0</v>
      </c>
      <c r="BJ107" s="63">
        <f t="shared" si="140"/>
        <v>0</v>
      </c>
      <c r="BK107" s="63">
        <f t="shared" si="140"/>
        <v>0</v>
      </c>
      <c r="BL107" s="63">
        <f t="shared" si="140"/>
        <v>0</v>
      </c>
      <c r="BM107" s="63">
        <f t="shared" si="140"/>
        <v>0</v>
      </c>
      <c r="BN107" s="63">
        <f t="shared" si="140"/>
        <v>0</v>
      </c>
      <c r="BO107" s="63">
        <f t="shared" si="140"/>
        <v>0</v>
      </c>
      <c r="BP107" s="63">
        <f t="shared" si="140"/>
        <v>0</v>
      </c>
      <c r="BQ107" s="65">
        <f t="shared" si="150"/>
        <v>0</v>
      </c>
      <c r="BS107" s="68">
        <f t="shared" si="151"/>
        <v>0</v>
      </c>
      <c r="BV107" s="93">
        <f t="shared" si="143"/>
        <v>0</v>
      </c>
      <c r="BW107" s="93">
        <f t="shared" si="143"/>
        <v>0</v>
      </c>
      <c r="BX107" s="93">
        <f t="shared" si="143"/>
        <v>0</v>
      </c>
      <c r="BY107" s="93">
        <f t="shared" si="143"/>
        <v>0</v>
      </c>
      <c r="BZ107" s="93">
        <f t="shared" si="143"/>
        <v>0</v>
      </c>
      <c r="CA107" s="93">
        <f t="shared" si="143"/>
        <v>0</v>
      </c>
      <c r="CB107" s="93">
        <f t="shared" si="143"/>
        <v>0</v>
      </c>
      <c r="CC107" s="93">
        <f t="shared" si="143"/>
        <v>0</v>
      </c>
      <c r="CD107" s="93">
        <f t="shared" si="143"/>
        <v>0</v>
      </c>
      <c r="CE107" s="94">
        <f t="shared" si="118"/>
        <v>0</v>
      </c>
      <c r="CF107" s="95"/>
      <c r="CG107" s="96">
        <f t="shared" si="85"/>
        <v>0</v>
      </c>
      <c r="CJ107" s="63">
        <f t="shared" si="152"/>
        <v>0</v>
      </c>
      <c r="CK107" s="63">
        <f t="shared" si="152"/>
        <v>0</v>
      </c>
      <c r="CL107" s="63">
        <f t="shared" si="152"/>
        <v>0</v>
      </c>
      <c r="CM107" s="63">
        <f t="shared" si="152"/>
        <v>0</v>
      </c>
      <c r="CN107" s="63">
        <f t="shared" si="152"/>
        <v>0</v>
      </c>
      <c r="CO107" s="63">
        <f t="shared" si="152"/>
        <v>0</v>
      </c>
      <c r="CP107" s="63">
        <f t="shared" si="152"/>
        <v>0</v>
      </c>
      <c r="CQ107" s="63">
        <f t="shared" si="152"/>
        <v>0</v>
      </c>
      <c r="CR107" s="63">
        <f t="shared" si="152"/>
        <v>0</v>
      </c>
      <c r="CS107" s="65">
        <f t="shared" si="102"/>
        <v>0</v>
      </c>
      <c r="CU107" s="68">
        <f t="shared" si="105"/>
        <v>0</v>
      </c>
      <c r="CW107" s="63">
        <f t="shared" si="153"/>
        <v>0</v>
      </c>
      <c r="CX107" s="63">
        <f t="shared" si="153"/>
        <v>0</v>
      </c>
      <c r="CY107" s="63">
        <f t="shared" si="153"/>
        <v>0</v>
      </c>
      <c r="CZ107" s="63">
        <f t="shared" si="153"/>
        <v>0</v>
      </c>
      <c r="DA107" s="63">
        <f t="shared" si="153"/>
        <v>0</v>
      </c>
      <c r="DB107" s="63">
        <f t="shared" si="153"/>
        <v>0</v>
      </c>
      <c r="DC107" s="63">
        <f t="shared" si="153"/>
        <v>0</v>
      </c>
      <c r="DD107" s="63">
        <f t="shared" si="153"/>
        <v>0</v>
      </c>
      <c r="DE107" s="63">
        <f t="shared" si="153"/>
        <v>0</v>
      </c>
      <c r="DF107" s="63">
        <f t="shared" si="92"/>
        <v>0</v>
      </c>
      <c r="DH107" s="68">
        <f t="shared" si="86"/>
        <v>0</v>
      </c>
      <c r="DJ107" s="63">
        <f t="shared" si="154"/>
        <v>0</v>
      </c>
      <c r="DK107" s="63">
        <f t="shared" si="154"/>
        <v>0</v>
      </c>
      <c r="DL107" s="63">
        <f t="shared" si="154"/>
        <v>0</v>
      </c>
      <c r="DM107" s="63">
        <f t="shared" si="154"/>
        <v>0</v>
      </c>
      <c r="DN107" s="63">
        <f t="shared" si="154"/>
        <v>0</v>
      </c>
      <c r="DO107" s="63">
        <f t="shared" si="154"/>
        <v>0</v>
      </c>
      <c r="DP107" s="63">
        <f t="shared" si="154"/>
        <v>0</v>
      </c>
      <c r="DQ107" s="63">
        <f t="shared" si="154"/>
        <v>0</v>
      </c>
      <c r="DR107" s="63">
        <f t="shared" si="154"/>
        <v>0</v>
      </c>
      <c r="DS107" s="65">
        <f t="shared" si="119"/>
        <v>0</v>
      </c>
      <c r="DU107" s="68">
        <f t="shared" si="87"/>
        <v>0</v>
      </c>
      <c r="DW107" s="63">
        <f t="shared" si="155"/>
        <v>0</v>
      </c>
      <c r="DX107" s="63">
        <f t="shared" si="155"/>
        <v>0</v>
      </c>
      <c r="DY107" s="63">
        <f t="shared" si="155"/>
        <v>0</v>
      </c>
      <c r="DZ107" s="63">
        <f t="shared" si="155"/>
        <v>0</v>
      </c>
      <c r="EA107" s="63">
        <f t="shared" si="155"/>
        <v>0</v>
      </c>
      <c r="EB107" s="63">
        <f t="shared" si="155"/>
        <v>0</v>
      </c>
      <c r="EC107" s="63">
        <f t="shared" si="155"/>
        <v>0</v>
      </c>
      <c r="ED107" s="63">
        <f t="shared" si="155"/>
        <v>0</v>
      </c>
      <c r="EE107" s="63">
        <f t="shared" si="155"/>
        <v>0</v>
      </c>
      <c r="EF107" s="63">
        <f t="shared" si="95"/>
        <v>0</v>
      </c>
      <c r="EH107" s="68">
        <f t="shared" si="88"/>
        <v>0</v>
      </c>
      <c r="EK107" s="93">
        <f t="shared" si="156"/>
        <v>0</v>
      </c>
      <c r="EL107" s="93">
        <f t="shared" si="156"/>
        <v>0</v>
      </c>
      <c r="EM107" s="93">
        <f t="shared" si="156"/>
        <v>0</v>
      </c>
      <c r="EN107" s="93">
        <f t="shared" si="156"/>
        <v>0</v>
      </c>
      <c r="EO107" s="93">
        <f t="shared" si="156"/>
        <v>0</v>
      </c>
      <c r="EP107" s="93">
        <f t="shared" si="156"/>
        <v>0</v>
      </c>
      <c r="EQ107" s="93">
        <f t="shared" si="156"/>
        <v>0</v>
      </c>
      <c r="ER107" s="93">
        <f t="shared" si="156"/>
        <v>0</v>
      </c>
      <c r="ES107" s="93">
        <f t="shared" si="156"/>
        <v>0</v>
      </c>
      <c r="ET107" s="94">
        <f t="shared" si="120"/>
        <v>0</v>
      </c>
      <c r="EU107" s="95"/>
      <c r="EV107" s="96">
        <f t="shared" si="89"/>
        <v>0</v>
      </c>
    </row>
    <row r="108" spans="1:152" ht="15.75" customHeight="1" thickBot="1" x14ac:dyDescent="0.35">
      <c r="A108" s="14" t="s">
        <v>45</v>
      </c>
      <c r="B108" s="14"/>
      <c r="C108" s="75"/>
      <c r="D108" s="15"/>
      <c r="E108" s="16">
        <f t="shared" ref="E108:J108" si="157">SUM(E8:E107)</f>
        <v>21870644</v>
      </c>
      <c r="F108" s="16">
        <f t="shared" si="157"/>
        <v>19842284</v>
      </c>
      <c r="G108" s="16">
        <f t="shared" si="157"/>
        <v>45870283.511235103</v>
      </c>
      <c r="H108" s="16">
        <f t="shared" si="157"/>
        <v>6384652.2387648998</v>
      </c>
      <c r="I108" s="16">
        <f t="shared" si="157"/>
        <v>88735127.75</v>
      </c>
      <c r="J108" s="17">
        <f t="shared" si="157"/>
        <v>80.25</v>
      </c>
      <c r="L108" s="41"/>
      <c r="M108" s="17"/>
      <c r="N108" s="17"/>
      <c r="O108" s="17"/>
      <c r="P108" s="17"/>
      <c r="R108" s="69"/>
      <c r="S108" s="51"/>
      <c r="U108" s="16">
        <f t="shared" ref="U108:AD108" si="158">SUM(U8:U107)</f>
        <v>1324519.25</v>
      </c>
      <c r="V108" s="16">
        <f t="shared" si="158"/>
        <v>1270775</v>
      </c>
      <c r="W108" s="16">
        <f t="shared" si="158"/>
        <v>0</v>
      </c>
      <c r="X108" s="16">
        <f t="shared" si="158"/>
        <v>3972667</v>
      </c>
      <c r="Y108" s="16">
        <f t="shared" si="158"/>
        <v>0</v>
      </c>
      <c r="Z108" s="16">
        <f t="shared" si="158"/>
        <v>2093966</v>
      </c>
      <c r="AA108" s="16">
        <f t="shared" si="158"/>
        <v>1781000</v>
      </c>
      <c r="AB108" s="16">
        <f t="shared" si="158"/>
        <v>34500</v>
      </c>
      <c r="AC108" s="16">
        <f t="shared" si="158"/>
        <v>107854</v>
      </c>
      <c r="AD108" s="16">
        <f t="shared" si="158"/>
        <v>10585281.25</v>
      </c>
      <c r="AF108" s="68">
        <f t="shared" si="103"/>
        <v>-35285002.261235103</v>
      </c>
      <c r="AH108" s="16">
        <f t="shared" ref="AH108:AQ108" si="159">SUM(AH8:AH107)</f>
        <v>0</v>
      </c>
      <c r="AI108" s="16">
        <f t="shared" si="159"/>
        <v>1632500</v>
      </c>
      <c r="AJ108" s="16">
        <f t="shared" si="159"/>
        <v>0</v>
      </c>
      <c r="AK108" s="16">
        <f t="shared" si="159"/>
        <v>2634054</v>
      </c>
      <c r="AL108" s="16">
        <f t="shared" si="159"/>
        <v>0</v>
      </c>
      <c r="AM108" s="16">
        <f t="shared" si="159"/>
        <v>0</v>
      </c>
      <c r="AN108" s="16">
        <f t="shared" si="159"/>
        <v>300000</v>
      </c>
      <c r="AO108" s="16">
        <f t="shared" si="159"/>
        <v>1000000</v>
      </c>
      <c r="AP108" s="16">
        <f t="shared" si="159"/>
        <v>5004000</v>
      </c>
      <c r="AQ108" s="16">
        <f t="shared" si="159"/>
        <v>10570554</v>
      </c>
      <c r="AS108" s="68">
        <f t="shared" si="106"/>
        <v>-9271730</v>
      </c>
      <c r="AU108" s="16">
        <f t="shared" ref="AU108:BD108" si="160">SUM(AU8:AU107)</f>
        <v>596311.5</v>
      </c>
      <c r="AV108" s="16">
        <f t="shared" si="160"/>
        <v>0</v>
      </c>
      <c r="AW108" s="16">
        <f t="shared" si="160"/>
        <v>0</v>
      </c>
      <c r="AX108" s="16">
        <f t="shared" si="160"/>
        <v>300000</v>
      </c>
      <c r="AY108" s="16">
        <f t="shared" si="160"/>
        <v>0</v>
      </c>
      <c r="AZ108" s="16">
        <f t="shared" si="160"/>
        <v>3820</v>
      </c>
      <c r="BA108" s="16">
        <f t="shared" si="160"/>
        <v>573178</v>
      </c>
      <c r="BB108" s="16">
        <f t="shared" si="160"/>
        <v>115500</v>
      </c>
      <c r="BC108" s="16">
        <f t="shared" si="160"/>
        <v>0</v>
      </c>
      <c r="BD108" s="16">
        <f t="shared" si="160"/>
        <v>1588809.5</v>
      </c>
      <c r="BF108" s="68">
        <f t="shared" si="107"/>
        <v>-4795842.7387648998</v>
      </c>
      <c r="BH108" s="16">
        <f t="shared" ref="BH108:BQ108" si="161">SUM(BH8:BH107)</f>
        <v>0</v>
      </c>
      <c r="BI108" s="16">
        <f t="shared" si="161"/>
        <v>500000</v>
      </c>
      <c r="BJ108" s="16">
        <f t="shared" si="161"/>
        <v>0</v>
      </c>
      <c r="BK108" s="16">
        <f t="shared" si="161"/>
        <v>1500000</v>
      </c>
      <c r="BL108" s="16">
        <f t="shared" si="161"/>
        <v>0</v>
      </c>
      <c r="BM108" s="16">
        <f t="shared" si="161"/>
        <v>0</v>
      </c>
      <c r="BN108" s="16">
        <f t="shared" si="161"/>
        <v>0</v>
      </c>
      <c r="BO108" s="16">
        <f t="shared" si="161"/>
        <v>250000</v>
      </c>
      <c r="BP108" s="16">
        <f t="shared" si="161"/>
        <v>0</v>
      </c>
      <c r="BQ108" s="16">
        <f t="shared" si="161"/>
        <v>2250000</v>
      </c>
      <c r="BS108" s="68">
        <f t="shared" si="108"/>
        <v>-19620644</v>
      </c>
      <c r="BV108" s="48">
        <f t="shared" ref="BV108:CE108" si="162">SUM(BV8:BV107)</f>
        <v>0</v>
      </c>
      <c r="BW108" s="48">
        <f t="shared" si="162"/>
        <v>18</v>
      </c>
      <c r="BX108" s="48">
        <f t="shared" si="162"/>
        <v>0</v>
      </c>
      <c r="BY108" s="48">
        <f t="shared" si="162"/>
        <v>31</v>
      </c>
      <c r="BZ108" s="48">
        <f t="shared" si="162"/>
        <v>0</v>
      </c>
      <c r="CA108" s="48">
        <f t="shared" si="162"/>
        <v>0</v>
      </c>
      <c r="CB108" s="48">
        <f t="shared" si="162"/>
        <v>3.25</v>
      </c>
      <c r="CC108" s="48">
        <f t="shared" si="162"/>
        <v>2</v>
      </c>
      <c r="CD108" s="48">
        <f t="shared" si="162"/>
        <v>0</v>
      </c>
      <c r="CE108" s="48">
        <f t="shared" si="162"/>
        <v>54.25</v>
      </c>
      <c r="CF108" s="96"/>
      <c r="CG108" s="96">
        <f t="shared" si="85"/>
        <v>54.25</v>
      </c>
      <c r="CJ108" s="16">
        <f t="shared" ref="CJ108:CS108" si="163">SUM(CJ8:CJ107)</f>
        <v>5352782.2612351002</v>
      </c>
      <c r="CK108" s="16">
        <f t="shared" si="163"/>
        <v>2469734</v>
      </c>
      <c r="CL108" s="16">
        <f t="shared" si="163"/>
        <v>0</v>
      </c>
      <c r="CM108" s="16">
        <f t="shared" si="163"/>
        <v>4474901</v>
      </c>
      <c r="CN108" s="16">
        <f t="shared" si="163"/>
        <v>0</v>
      </c>
      <c r="CO108" s="16">
        <f t="shared" si="163"/>
        <v>2093966</v>
      </c>
      <c r="CP108" s="16">
        <f t="shared" si="163"/>
        <v>17414090</v>
      </c>
      <c r="CQ108" s="16">
        <f t="shared" si="163"/>
        <v>406408</v>
      </c>
      <c r="CR108" s="16">
        <f t="shared" si="163"/>
        <v>10771959</v>
      </c>
      <c r="CS108" s="16">
        <f t="shared" si="163"/>
        <v>42983840.261235103</v>
      </c>
      <c r="CU108" s="68">
        <f t="shared" si="105"/>
        <v>42983840.261235103</v>
      </c>
      <c r="CW108" s="16">
        <f t="shared" ref="CW108:DF108" si="164">SUM(CW8:CW107)</f>
        <v>0</v>
      </c>
      <c r="CX108" s="16">
        <f t="shared" si="164"/>
        <v>7779000</v>
      </c>
      <c r="CY108" s="16">
        <f t="shared" si="164"/>
        <v>0</v>
      </c>
      <c r="CZ108" s="16">
        <f t="shared" si="164"/>
        <v>3427730</v>
      </c>
      <c r="DA108" s="16">
        <f t="shared" si="164"/>
        <v>0</v>
      </c>
      <c r="DB108" s="16">
        <f t="shared" si="164"/>
        <v>0</v>
      </c>
      <c r="DC108" s="16">
        <f t="shared" si="164"/>
        <v>950000</v>
      </c>
      <c r="DD108" s="16">
        <f t="shared" si="164"/>
        <v>650000</v>
      </c>
      <c r="DE108" s="16">
        <f t="shared" si="164"/>
        <v>350000</v>
      </c>
      <c r="DF108" s="16">
        <f t="shared" si="164"/>
        <v>13156730</v>
      </c>
      <c r="DH108" s="68">
        <f t="shared" si="86"/>
        <v>13156730</v>
      </c>
      <c r="DJ108" s="16">
        <f t="shared" ref="DJ108:DS108" si="165">SUM(DJ8:DJ107)</f>
        <v>4127989.7387648998</v>
      </c>
      <c r="DK108" s="16">
        <f t="shared" si="165"/>
        <v>0</v>
      </c>
      <c r="DL108" s="16">
        <f t="shared" si="165"/>
        <v>0</v>
      </c>
      <c r="DM108" s="16">
        <f t="shared" si="165"/>
        <v>300000</v>
      </c>
      <c r="DN108" s="16">
        <f t="shared" si="165"/>
        <v>492736</v>
      </c>
      <c r="DO108" s="16">
        <f t="shared" si="165"/>
        <v>3820</v>
      </c>
      <c r="DP108" s="16">
        <f t="shared" si="165"/>
        <v>857928</v>
      </c>
      <c r="DQ108" s="16">
        <f t="shared" si="165"/>
        <v>188842</v>
      </c>
      <c r="DR108" s="16">
        <f t="shared" si="165"/>
        <v>218299</v>
      </c>
      <c r="DS108" s="16">
        <f t="shared" si="165"/>
        <v>6189614.7387648998</v>
      </c>
      <c r="DU108" s="68">
        <f t="shared" si="87"/>
        <v>6189596.7387648998</v>
      </c>
      <c r="DW108" s="16">
        <f t="shared" ref="DW108:EF108" si="166">SUM(DW8:DW107)</f>
        <v>0</v>
      </c>
      <c r="DX108" s="16">
        <f t="shared" si="166"/>
        <v>17695000</v>
      </c>
      <c r="DY108" s="16">
        <f t="shared" si="166"/>
        <v>0</v>
      </c>
      <c r="DZ108" s="16">
        <f t="shared" si="166"/>
        <v>2425644</v>
      </c>
      <c r="EA108" s="16">
        <f t="shared" si="166"/>
        <v>0</v>
      </c>
      <c r="EB108" s="16">
        <f t="shared" si="166"/>
        <v>0</v>
      </c>
      <c r="EC108" s="16">
        <f t="shared" si="166"/>
        <v>0</v>
      </c>
      <c r="ED108" s="16">
        <f t="shared" si="166"/>
        <v>250000</v>
      </c>
      <c r="EE108" s="16">
        <f t="shared" si="166"/>
        <v>0</v>
      </c>
      <c r="EF108" s="16">
        <f t="shared" si="166"/>
        <v>20370644</v>
      </c>
      <c r="EH108" s="68">
        <f t="shared" si="88"/>
        <v>20370644</v>
      </c>
      <c r="EK108" s="48">
        <f t="shared" ref="EK108:ET108" si="167">SUM(EK8:EK107)</f>
        <v>0</v>
      </c>
      <c r="EL108" s="48">
        <f t="shared" si="167"/>
        <v>28</v>
      </c>
      <c r="EM108" s="48">
        <f t="shared" si="167"/>
        <v>0</v>
      </c>
      <c r="EN108" s="48">
        <f t="shared" si="167"/>
        <v>3</v>
      </c>
      <c r="EO108" s="48">
        <f t="shared" si="167"/>
        <v>0</v>
      </c>
      <c r="EP108" s="48">
        <f t="shared" si="167"/>
        <v>0</v>
      </c>
      <c r="EQ108" s="48">
        <f t="shared" si="167"/>
        <v>6.25</v>
      </c>
      <c r="ER108" s="48">
        <f t="shared" si="167"/>
        <v>2</v>
      </c>
      <c r="ES108" s="48">
        <f t="shared" si="167"/>
        <v>37</v>
      </c>
      <c r="ET108" s="48">
        <f t="shared" si="167"/>
        <v>76.25</v>
      </c>
      <c r="EU108" s="96"/>
      <c r="EV108" s="96">
        <f t="shared" si="89"/>
        <v>76.25</v>
      </c>
    </row>
    <row r="109" spans="1:152" ht="15.75" customHeight="1" thickTop="1" x14ac:dyDescent="0.25">
      <c r="D109"/>
      <c r="E109"/>
      <c r="F109"/>
      <c r="G109"/>
      <c r="H109"/>
      <c r="I109"/>
      <c r="J109"/>
      <c r="L109" s="43"/>
      <c r="M109" s="2"/>
      <c r="N109" s="2"/>
      <c r="O109" s="2"/>
      <c r="P109" s="2"/>
      <c r="R109" s="69"/>
      <c r="S109" s="51"/>
      <c r="U109" s="63"/>
      <c r="V109" s="63"/>
      <c r="W109" s="63"/>
      <c r="X109" s="63"/>
      <c r="Y109" s="63"/>
      <c r="Z109" s="63"/>
      <c r="AA109" s="63"/>
      <c r="AB109" s="63"/>
      <c r="AC109" s="63"/>
      <c r="AD109" s="65"/>
      <c r="AF109" s="68">
        <f t="shared" si="103"/>
        <v>0</v>
      </c>
      <c r="AH109" s="63"/>
      <c r="AI109" s="63"/>
      <c r="AJ109" s="63"/>
      <c r="AK109" s="63"/>
      <c r="AL109" s="63"/>
      <c r="AM109" s="63"/>
      <c r="AN109" s="63"/>
      <c r="AO109" s="63"/>
      <c r="AP109" s="63"/>
      <c r="AQ109" s="65"/>
      <c r="AS109" s="68">
        <f t="shared" si="106"/>
        <v>0</v>
      </c>
      <c r="AU109" s="63"/>
      <c r="AV109" s="63"/>
      <c r="AW109" s="63"/>
      <c r="AX109" s="63"/>
      <c r="AY109" s="63"/>
      <c r="AZ109" s="63"/>
      <c r="BA109" s="63"/>
      <c r="BB109" s="63"/>
      <c r="BC109" s="63"/>
      <c r="BD109" s="65"/>
      <c r="BF109" s="68">
        <f t="shared" si="107"/>
        <v>0</v>
      </c>
      <c r="BH109" s="63"/>
      <c r="BI109" s="63"/>
      <c r="BJ109" s="63"/>
      <c r="BK109" s="63"/>
      <c r="BL109" s="63"/>
      <c r="BM109" s="63"/>
      <c r="BN109" s="63"/>
      <c r="BO109" s="63"/>
      <c r="BP109" s="63"/>
      <c r="BQ109" s="65"/>
      <c r="BS109" s="68">
        <f t="shared" si="108"/>
        <v>0</v>
      </c>
      <c r="BV109" s="93"/>
      <c r="BW109" s="93"/>
      <c r="BX109" s="93"/>
      <c r="BY109" s="93"/>
      <c r="BZ109" s="93"/>
      <c r="CA109" s="93"/>
      <c r="CB109" s="93"/>
      <c r="CC109" s="93"/>
      <c r="CD109" s="93"/>
      <c r="CE109" s="94"/>
      <c r="CF109" s="96"/>
      <c r="CG109" s="96">
        <f t="shared" si="85"/>
        <v>0</v>
      </c>
      <c r="CJ109" s="63"/>
      <c r="CK109" s="63"/>
      <c r="CL109" s="63"/>
      <c r="CM109" s="63"/>
      <c r="CN109" s="63"/>
      <c r="CO109" s="63"/>
      <c r="CP109" s="63"/>
      <c r="CQ109" s="63"/>
      <c r="CR109" s="63"/>
      <c r="CS109" s="65"/>
      <c r="CU109" s="68">
        <f t="shared" si="105"/>
        <v>0</v>
      </c>
      <c r="CW109" s="63"/>
      <c r="CX109" s="63"/>
      <c r="CY109" s="63"/>
      <c r="CZ109" s="63"/>
      <c r="DA109" s="63"/>
      <c r="DB109" s="63"/>
      <c r="DC109" s="63"/>
      <c r="DD109" s="63"/>
      <c r="DE109" s="63"/>
      <c r="DF109" s="65"/>
      <c r="DH109" s="68">
        <f t="shared" si="86"/>
        <v>0</v>
      </c>
      <c r="DJ109" s="63"/>
      <c r="DK109" s="63"/>
      <c r="DL109" s="63"/>
      <c r="DM109" s="63"/>
      <c r="DN109" s="63"/>
      <c r="DO109" s="63"/>
      <c r="DP109" s="63"/>
      <c r="DQ109" s="63"/>
      <c r="DR109" s="63"/>
      <c r="DS109" s="65"/>
      <c r="DU109" s="68">
        <f t="shared" si="87"/>
        <v>0</v>
      </c>
      <c r="DW109" s="63"/>
      <c r="DX109" s="63"/>
      <c r="DY109" s="63"/>
      <c r="DZ109" s="63"/>
      <c r="EA109" s="63"/>
      <c r="EB109" s="63"/>
      <c r="EC109" s="63"/>
      <c r="ED109" s="63"/>
      <c r="EE109" s="63"/>
      <c r="EF109" s="65"/>
      <c r="EH109" s="68">
        <f t="shared" si="88"/>
        <v>0</v>
      </c>
      <c r="EK109" s="93"/>
      <c r="EL109" s="93"/>
      <c r="EM109" s="93"/>
      <c r="EN109" s="93"/>
      <c r="EO109" s="93"/>
      <c r="EP109" s="93"/>
      <c r="EQ109" s="93"/>
      <c r="ER109" s="93"/>
      <c r="ES109" s="93"/>
      <c r="ET109" s="94"/>
      <c r="EU109" s="96"/>
      <c r="EV109" s="96">
        <f t="shared" si="89"/>
        <v>0</v>
      </c>
    </row>
    <row r="110" spans="1:152" ht="24" customHeight="1" x14ac:dyDescent="0.25">
      <c r="D110"/>
      <c r="E110"/>
      <c r="F110"/>
      <c r="G110"/>
      <c r="H110"/>
      <c r="I110"/>
      <c r="J110"/>
      <c r="L110" s="43"/>
      <c r="M110" s="2"/>
      <c r="N110" s="2"/>
      <c r="O110" s="2"/>
      <c r="P110" s="2"/>
      <c r="R110" s="69"/>
      <c r="S110" s="51"/>
      <c r="U110" s="63"/>
      <c r="V110" s="63"/>
      <c r="W110" s="63"/>
      <c r="X110" s="63"/>
      <c r="Y110" s="63"/>
      <c r="Z110" s="63"/>
      <c r="AA110" s="63"/>
      <c r="AB110" s="63"/>
      <c r="AC110" s="63"/>
      <c r="AD110" s="65"/>
      <c r="AF110" s="68">
        <f t="shared" si="103"/>
        <v>0</v>
      </c>
      <c r="AH110" s="63"/>
      <c r="AI110" s="63"/>
      <c r="AJ110" s="63"/>
      <c r="AK110" s="63"/>
      <c r="AL110" s="63"/>
      <c r="AM110" s="63"/>
      <c r="AN110" s="63"/>
      <c r="AO110" s="63"/>
      <c r="AP110" s="63"/>
      <c r="AQ110" s="65"/>
      <c r="AS110" s="68">
        <f t="shared" si="106"/>
        <v>0</v>
      </c>
      <c r="AU110" s="63"/>
      <c r="AV110" s="63"/>
      <c r="AW110" s="63"/>
      <c r="AX110" s="63"/>
      <c r="AY110" s="63"/>
      <c r="AZ110" s="63"/>
      <c r="BA110" s="63"/>
      <c r="BB110" s="63"/>
      <c r="BC110" s="63"/>
      <c r="BD110" s="65"/>
      <c r="BF110" s="68">
        <f t="shared" si="107"/>
        <v>0</v>
      </c>
      <c r="BH110" s="63"/>
      <c r="BI110" s="63"/>
      <c r="BJ110" s="63"/>
      <c r="BK110" s="63"/>
      <c r="BL110" s="63"/>
      <c r="BM110" s="63"/>
      <c r="BN110" s="63"/>
      <c r="BO110" s="63"/>
      <c r="BP110" s="63"/>
      <c r="BQ110" s="65"/>
      <c r="BS110" s="68">
        <f t="shared" si="108"/>
        <v>0</v>
      </c>
      <c r="BV110" s="93"/>
      <c r="BW110" s="93"/>
      <c r="BX110" s="93"/>
      <c r="BY110" s="93"/>
      <c r="BZ110" s="93"/>
      <c r="CA110" s="93"/>
      <c r="CB110" s="93"/>
      <c r="CC110" s="93"/>
      <c r="CD110" s="93"/>
      <c r="CE110" s="94"/>
      <c r="CF110" s="96"/>
      <c r="CG110" s="96">
        <f t="shared" si="85"/>
        <v>0</v>
      </c>
      <c r="CJ110" s="63"/>
      <c r="CK110" s="63"/>
      <c r="CL110" s="63"/>
      <c r="CM110" s="63"/>
      <c r="CN110" s="63"/>
      <c r="CO110" s="63"/>
      <c r="CP110" s="63"/>
      <c r="CQ110" s="63"/>
      <c r="CR110" s="63"/>
      <c r="CS110" s="65"/>
      <c r="CU110" s="68">
        <f t="shared" si="105"/>
        <v>0</v>
      </c>
      <c r="CW110" s="63"/>
      <c r="CX110" s="63"/>
      <c r="CY110" s="63"/>
      <c r="CZ110" s="63"/>
      <c r="DA110" s="63"/>
      <c r="DB110" s="63"/>
      <c r="DC110" s="63"/>
      <c r="DD110" s="63"/>
      <c r="DE110" s="63"/>
      <c r="DF110" s="65"/>
      <c r="DH110" s="68">
        <f t="shared" si="86"/>
        <v>0</v>
      </c>
      <c r="DJ110" s="63"/>
      <c r="DK110" s="63"/>
      <c r="DL110" s="63"/>
      <c r="DM110" s="63"/>
      <c r="DN110" s="63"/>
      <c r="DO110" s="63"/>
      <c r="DP110" s="63"/>
      <c r="DQ110" s="63"/>
      <c r="DR110" s="63"/>
      <c r="DS110" s="65"/>
      <c r="DU110" s="68">
        <f t="shared" si="87"/>
        <v>0</v>
      </c>
      <c r="DW110" s="63"/>
      <c r="DX110" s="63"/>
      <c r="DY110" s="63"/>
      <c r="DZ110" s="63"/>
      <c r="EA110" s="63"/>
      <c r="EB110" s="63"/>
      <c r="EC110" s="63"/>
      <c r="ED110" s="63"/>
      <c r="EE110" s="63"/>
      <c r="EF110" s="65"/>
      <c r="EH110" s="68">
        <f t="shared" si="88"/>
        <v>0</v>
      </c>
      <c r="EK110" s="93"/>
      <c r="EL110" s="93"/>
      <c r="EM110" s="93"/>
      <c r="EN110" s="93"/>
      <c r="EO110" s="93"/>
      <c r="EP110" s="93"/>
      <c r="EQ110" s="93"/>
      <c r="ER110" s="93"/>
      <c r="ES110" s="93"/>
      <c r="ET110" s="94"/>
      <c r="EU110" s="96"/>
      <c r="EV110" s="96">
        <f t="shared" si="89"/>
        <v>0</v>
      </c>
    </row>
    <row r="111" spans="1:152" ht="15.75" customHeight="1" x14ac:dyDescent="0.3">
      <c r="A111" s="191" t="s">
        <v>46</v>
      </c>
      <c r="B111" s="191"/>
      <c r="C111" s="191"/>
      <c r="D111" s="191"/>
      <c r="E111" s="191"/>
      <c r="F111" s="191"/>
      <c r="G111" s="191"/>
      <c r="H111" s="191"/>
      <c r="I111" s="191"/>
      <c r="J111" s="191"/>
      <c r="L111" s="46"/>
      <c r="M111" s="47"/>
      <c r="N111" s="47"/>
      <c r="O111" s="47"/>
      <c r="P111" s="47"/>
      <c r="R111" s="69"/>
      <c r="S111" s="51"/>
      <c r="U111" s="63"/>
      <c r="V111" s="63"/>
      <c r="W111" s="63"/>
      <c r="X111" s="63"/>
      <c r="Y111" s="63"/>
      <c r="Z111" s="63"/>
      <c r="AA111" s="63"/>
      <c r="AB111" s="63"/>
      <c r="AC111" s="63"/>
      <c r="AD111" s="65"/>
      <c r="AF111" s="68">
        <f t="shared" si="103"/>
        <v>0</v>
      </c>
      <c r="AH111" s="63"/>
      <c r="AI111" s="63"/>
      <c r="AJ111" s="63"/>
      <c r="AK111" s="63"/>
      <c r="AL111" s="63"/>
      <c r="AM111" s="63"/>
      <c r="AN111" s="63"/>
      <c r="AO111" s="63"/>
      <c r="AP111" s="63"/>
      <c r="AQ111" s="65"/>
      <c r="AS111" s="68">
        <f t="shared" si="106"/>
        <v>0</v>
      </c>
      <c r="AU111" s="63"/>
      <c r="AV111" s="63"/>
      <c r="AW111" s="63"/>
      <c r="AX111" s="63"/>
      <c r="AY111" s="63"/>
      <c r="AZ111" s="63"/>
      <c r="BA111" s="63"/>
      <c r="BB111" s="63"/>
      <c r="BC111" s="63"/>
      <c r="BD111" s="65"/>
      <c r="BF111" s="68">
        <f t="shared" si="107"/>
        <v>0</v>
      </c>
      <c r="BH111" s="63"/>
      <c r="BI111" s="63"/>
      <c r="BJ111" s="63"/>
      <c r="BK111" s="63"/>
      <c r="BL111" s="63"/>
      <c r="BM111" s="63"/>
      <c r="BN111" s="63"/>
      <c r="BO111" s="63"/>
      <c r="BP111" s="63"/>
      <c r="BQ111" s="65"/>
      <c r="BS111" s="68">
        <f t="shared" si="108"/>
        <v>0</v>
      </c>
      <c r="BV111" s="93"/>
      <c r="BW111" s="93"/>
      <c r="BX111" s="93"/>
      <c r="BY111" s="93"/>
      <c r="BZ111" s="93"/>
      <c r="CA111" s="93"/>
      <c r="CB111" s="93"/>
      <c r="CC111" s="93"/>
      <c r="CD111" s="93"/>
      <c r="CE111" s="94"/>
      <c r="CF111" s="96"/>
      <c r="CG111" s="96">
        <f t="shared" si="85"/>
        <v>0</v>
      </c>
      <c r="CJ111" s="63"/>
      <c r="CK111" s="63"/>
      <c r="CL111" s="63"/>
      <c r="CM111" s="63"/>
      <c r="CN111" s="63"/>
      <c r="CO111" s="63"/>
      <c r="CP111" s="63"/>
      <c r="CQ111" s="63"/>
      <c r="CR111" s="63"/>
      <c r="CS111" s="65"/>
      <c r="CU111" s="68">
        <f t="shared" si="105"/>
        <v>0</v>
      </c>
      <c r="CW111" s="63"/>
      <c r="CX111" s="63"/>
      <c r="CY111" s="63"/>
      <c r="CZ111" s="63"/>
      <c r="DA111" s="63"/>
      <c r="DB111" s="63"/>
      <c r="DC111" s="63"/>
      <c r="DD111" s="63"/>
      <c r="DE111" s="63"/>
      <c r="DF111" s="65"/>
      <c r="DH111" s="68">
        <f t="shared" si="86"/>
        <v>0</v>
      </c>
      <c r="DJ111" s="63"/>
      <c r="DK111" s="63"/>
      <c r="DL111" s="63"/>
      <c r="DM111" s="63"/>
      <c r="DN111" s="63"/>
      <c r="DO111" s="63"/>
      <c r="DP111" s="63"/>
      <c r="DQ111" s="63"/>
      <c r="DR111" s="63"/>
      <c r="DS111" s="65"/>
      <c r="DU111" s="68">
        <f t="shared" si="87"/>
        <v>0</v>
      </c>
      <c r="DW111" s="63"/>
      <c r="DX111" s="63"/>
      <c r="DY111" s="63"/>
      <c r="DZ111" s="63"/>
      <c r="EA111" s="63"/>
      <c r="EB111" s="63"/>
      <c r="EC111" s="63"/>
      <c r="ED111" s="63"/>
      <c r="EE111" s="63"/>
      <c r="EF111" s="65"/>
      <c r="EH111" s="68">
        <f t="shared" si="88"/>
        <v>0</v>
      </c>
      <c r="EK111" s="93"/>
      <c r="EL111" s="93"/>
      <c r="EM111" s="93"/>
      <c r="EN111" s="93"/>
      <c r="EO111" s="93"/>
      <c r="EP111" s="93"/>
      <c r="EQ111" s="93"/>
      <c r="ER111" s="93"/>
      <c r="ES111" s="93"/>
      <c r="ET111" s="94"/>
      <c r="EU111" s="96"/>
      <c r="EV111" s="96">
        <f t="shared" si="89"/>
        <v>0</v>
      </c>
    </row>
    <row r="112" spans="1:152" s="19" customFormat="1" ht="15" x14ac:dyDescent="0.25">
      <c r="A112" s="18" t="s">
        <v>245</v>
      </c>
      <c r="B112" s="21" t="s">
        <v>51</v>
      </c>
      <c r="C112" s="21" t="s">
        <v>296</v>
      </c>
      <c r="D112" s="22" t="s">
        <v>52</v>
      </c>
      <c r="E112" s="22"/>
      <c r="F112" s="10"/>
      <c r="G112" s="10">
        <f>-13691362/2</f>
        <v>-6845681</v>
      </c>
      <c r="H112" s="10"/>
      <c r="I112" s="10">
        <f t="shared" ref="I112:I147" si="168">SUM(E112:H112)</f>
        <v>-6845681</v>
      </c>
      <c r="J112" s="25"/>
      <c r="L112" s="44">
        <v>42226</v>
      </c>
      <c r="M112" s="45" t="s">
        <v>42</v>
      </c>
      <c r="N112" s="45" t="s">
        <v>42</v>
      </c>
      <c r="O112" s="45" t="s">
        <v>42</v>
      </c>
      <c r="P112" s="45"/>
      <c r="R112" s="69" t="s">
        <v>282</v>
      </c>
      <c r="S112" s="51"/>
      <c r="U112" s="63">
        <f t="shared" ref="U112:AC122" si="169">IF($C112=U$3,(IF($R112="On",$G112,0)),0)</f>
        <v>0</v>
      </c>
      <c r="V112" s="63">
        <f t="shared" si="169"/>
        <v>0</v>
      </c>
      <c r="W112" s="63">
        <f t="shared" si="169"/>
        <v>0</v>
      </c>
      <c r="X112" s="63">
        <f t="shared" si="169"/>
        <v>0</v>
      </c>
      <c r="Y112" s="63">
        <f t="shared" si="169"/>
        <v>0</v>
      </c>
      <c r="Z112" s="63">
        <f t="shared" si="169"/>
        <v>0</v>
      </c>
      <c r="AA112" s="63">
        <f t="shared" si="169"/>
        <v>0</v>
      </c>
      <c r="AB112" s="63">
        <f t="shared" si="169"/>
        <v>0</v>
      </c>
      <c r="AC112" s="63">
        <f t="shared" si="169"/>
        <v>0</v>
      </c>
      <c r="AD112" s="65">
        <f t="shared" si="98"/>
        <v>0</v>
      </c>
      <c r="AF112" s="68">
        <f t="shared" si="103"/>
        <v>6845681</v>
      </c>
      <c r="AH112" s="63">
        <f t="shared" ref="AH112:AP122" si="170">IF($C112=AH$3,(IF($R112="On",$F112,0)),0)</f>
        <v>0</v>
      </c>
      <c r="AI112" s="63">
        <f t="shared" si="170"/>
        <v>0</v>
      </c>
      <c r="AJ112" s="63">
        <f t="shared" si="170"/>
        <v>0</v>
      </c>
      <c r="AK112" s="63">
        <f t="shared" si="170"/>
        <v>0</v>
      </c>
      <c r="AL112" s="63">
        <f t="shared" si="170"/>
        <v>0</v>
      </c>
      <c r="AM112" s="63">
        <f t="shared" si="170"/>
        <v>0</v>
      </c>
      <c r="AN112" s="63">
        <f t="shared" si="170"/>
        <v>0</v>
      </c>
      <c r="AO112" s="63">
        <f t="shared" si="170"/>
        <v>0</v>
      </c>
      <c r="AP112" s="63">
        <f t="shared" si="170"/>
        <v>0</v>
      </c>
      <c r="AQ112" s="65">
        <f t="shared" ref="AQ112:AQ150" si="171">SUM(AH112:AP112)</f>
        <v>0</v>
      </c>
      <c r="AS112" s="68">
        <f t="shared" si="106"/>
        <v>0</v>
      </c>
      <c r="AU112" s="63">
        <f t="shared" ref="AU112:BC122" si="172">IF($C112=AU$3,(IF($R112="On",$H112,0)),0)</f>
        <v>0</v>
      </c>
      <c r="AV112" s="63">
        <f t="shared" si="172"/>
        <v>0</v>
      </c>
      <c r="AW112" s="63">
        <f t="shared" si="172"/>
        <v>0</v>
      </c>
      <c r="AX112" s="63">
        <f t="shared" si="172"/>
        <v>0</v>
      </c>
      <c r="AY112" s="63">
        <f t="shared" si="172"/>
        <v>0</v>
      </c>
      <c r="AZ112" s="63">
        <f t="shared" si="172"/>
        <v>0</v>
      </c>
      <c r="BA112" s="63">
        <f t="shared" si="172"/>
        <v>0</v>
      </c>
      <c r="BB112" s="63">
        <f t="shared" si="172"/>
        <v>0</v>
      </c>
      <c r="BC112" s="63">
        <f t="shared" si="172"/>
        <v>0</v>
      </c>
      <c r="BD112" s="65">
        <f t="shared" ref="BD112:BD150" si="173">SUM(AU112:BC112)</f>
        <v>0</v>
      </c>
      <c r="BF112" s="68">
        <f t="shared" si="107"/>
        <v>0</v>
      </c>
      <c r="BH112" s="63">
        <f t="shared" ref="BH112:BP122" si="174">IF($C112=BH$3,(IF($R112="On",$E112,0)),0)</f>
        <v>0</v>
      </c>
      <c r="BI112" s="63">
        <f t="shared" si="174"/>
        <v>0</v>
      </c>
      <c r="BJ112" s="63">
        <f t="shared" si="174"/>
        <v>0</v>
      </c>
      <c r="BK112" s="63">
        <f t="shared" si="174"/>
        <v>0</v>
      </c>
      <c r="BL112" s="63">
        <f t="shared" si="174"/>
        <v>0</v>
      </c>
      <c r="BM112" s="63">
        <f t="shared" si="174"/>
        <v>0</v>
      </c>
      <c r="BN112" s="63">
        <f t="shared" si="174"/>
        <v>0</v>
      </c>
      <c r="BO112" s="63">
        <f t="shared" si="174"/>
        <v>0</v>
      </c>
      <c r="BP112" s="63">
        <f t="shared" si="174"/>
        <v>0</v>
      </c>
      <c r="BQ112" s="65">
        <f t="shared" ref="BQ112:BQ150" si="175">SUM(BH112:BP112)</f>
        <v>0</v>
      </c>
      <c r="BS112" s="68">
        <f t="shared" si="108"/>
        <v>0</v>
      </c>
      <c r="BV112" s="93">
        <f t="shared" ref="BV112:CD122" si="176">IF($C112=BV$3,(IF($R112="On",$J112,0)),0)</f>
        <v>0</v>
      </c>
      <c r="BW112" s="93">
        <f t="shared" si="176"/>
        <v>0</v>
      </c>
      <c r="BX112" s="93">
        <f t="shared" si="176"/>
        <v>0</v>
      </c>
      <c r="BY112" s="93">
        <f t="shared" si="176"/>
        <v>0</v>
      </c>
      <c r="BZ112" s="93">
        <f t="shared" si="176"/>
        <v>0</v>
      </c>
      <c r="CA112" s="93">
        <f t="shared" si="176"/>
        <v>0</v>
      </c>
      <c r="CB112" s="93">
        <f t="shared" si="176"/>
        <v>0</v>
      </c>
      <c r="CC112" s="93">
        <f t="shared" si="176"/>
        <v>0</v>
      </c>
      <c r="CD112" s="93">
        <f t="shared" si="176"/>
        <v>0</v>
      </c>
      <c r="CE112" s="94">
        <f t="shared" ref="CE112:CE150" si="177">SUM(BV112:CD112)</f>
        <v>0</v>
      </c>
      <c r="CF112" s="95"/>
      <c r="CG112" s="96">
        <f t="shared" si="85"/>
        <v>0</v>
      </c>
      <c r="CJ112" s="63">
        <f t="shared" ref="CJ112:CR142" si="178">IF($C112=CJ$3,$G112,0)</f>
        <v>0</v>
      </c>
      <c r="CK112" s="63">
        <f t="shared" si="178"/>
        <v>0</v>
      </c>
      <c r="CL112" s="63">
        <f t="shared" si="178"/>
        <v>0</v>
      </c>
      <c r="CM112" s="63">
        <f t="shared" si="178"/>
        <v>0</v>
      </c>
      <c r="CN112" s="63">
        <f t="shared" si="178"/>
        <v>0</v>
      </c>
      <c r="CO112" s="63">
        <f t="shared" si="178"/>
        <v>0</v>
      </c>
      <c r="CP112" s="63">
        <f t="shared" si="178"/>
        <v>0</v>
      </c>
      <c r="CQ112" s="63">
        <f t="shared" si="178"/>
        <v>-6845681</v>
      </c>
      <c r="CR112" s="63">
        <f t="shared" si="178"/>
        <v>0</v>
      </c>
      <c r="CS112" s="65">
        <f t="shared" ref="CS112:CS150" si="179">SUM(CJ112:CR112)</f>
        <v>-6845681</v>
      </c>
      <c r="CU112" s="68">
        <f t="shared" si="105"/>
        <v>-6845681</v>
      </c>
      <c r="CW112" s="63">
        <f t="shared" ref="CW112:DE128" si="180">IF($C112=CW$3,$F112,0)</f>
        <v>0</v>
      </c>
      <c r="CX112" s="63">
        <f t="shared" si="180"/>
        <v>0</v>
      </c>
      <c r="CY112" s="63">
        <f t="shared" si="180"/>
        <v>0</v>
      </c>
      <c r="CZ112" s="63">
        <f t="shared" si="180"/>
        <v>0</v>
      </c>
      <c r="DA112" s="63">
        <f t="shared" si="180"/>
        <v>0</v>
      </c>
      <c r="DB112" s="63">
        <f t="shared" si="180"/>
        <v>0</v>
      </c>
      <c r="DC112" s="63">
        <f t="shared" si="180"/>
        <v>0</v>
      </c>
      <c r="DD112" s="63">
        <f t="shared" si="180"/>
        <v>0</v>
      </c>
      <c r="DE112" s="63">
        <f t="shared" si="180"/>
        <v>0</v>
      </c>
      <c r="DF112" s="63">
        <f t="shared" ref="DF112:DF148" si="181">SUM(CW112:DE112)</f>
        <v>0</v>
      </c>
      <c r="DH112" s="68">
        <f t="shared" si="86"/>
        <v>0</v>
      </c>
      <c r="DJ112" s="63">
        <f t="shared" ref="DJ112:DR142" si="182">IF($C112=DJ$3,$H112,0)</f>
        <v>0</v>
      </c>
      <c r="DK112" s="63">
        <f t="shared" si="182"/>
        <v>0</v>
      </c>
      <c r="DL112" s="63">
        <f t="shared" si="182"/>
        <v>0</v>
      </c>
      <c r="DM112" s="63">
        <f t="shared" si="182"/>
        <v>0</v>
      </c>
      <c r="DN112" s="63">
        <f t="shared" si="182"/>
        <v>0</v>
      </c>
      <c r="DO112" s="63">
        <f t="shared" si="182"/>
        <v>0</v>
      </c>
      <c r="DP112" s="63">
        <f t="shared" si="182"/>
        <v>0</v>
      </c>
      <c r="DQ112" s="63">
        <f t="shared" si="182"/>
        <v>0</v>
      </c>
      <c r="DR112" s="63">
        <f t="shared" si="182"/>
        <v>0</v>
      </c>
      <c r="DS112" s="65">
        <f t="shared" ref="DS112:DS150" si="183">SUM(DJ112:DR112)</f>
        <v>0</v>
      </c>
      <c r="DU112" s="68">
        <f t="shared" si="87"/>
        <v>0</v>
      </c>
      <c r="DW112" s="63">
        <f t="shared" ref="DW112:EE142" si="184">IF($C112=DW$3,$E112,0)</f>
        <v>0</v>
      </c>
      <c r="DX112" s="63">
        <f t="shared" ref="DX112:EE115" si="185">IF($C112=DX$3,(IF($R112="On",$E112,0)),0)</f>
        <v>0</v>
      </c>
      <c r="DY112" s="63">
        <f t="shared" si="185"/>
        <v>0</v>
      </c>
      <c r="DZ112" s="63">
        <f t="shared" si="185"/>
        <v>0</v>
      </c>
      <c r="EA112" s="63">
        <f t="shared" si="185"/>
        <v>0</v>
      </c>
      <c r="EB112" s="63">
        <f t="shared" si="185"/>
        <v>0</v>
      </c>
      <c r="EC112" s="63">
        <f t="shared" si="185"/>
        <v>0</v>
      </c>
      <c r="ED112" s="63">
        <f t="shared" si="185"/>
        <v>0</v>
      </c>
      <c r="EE112" s="63">
        <f t="shared" si="185"/>
        <v>0</v>
      </c>
      <c r="EF112" s="65">
        <f t="shared" ref="EF112:EF148" si="186">SUM(DW112:EE112)</f>
        <v>0</v>
      </c>
      <c r="EH112" s="68">
        <f t="shared" si="88"/>
        <v>0</v>
      </c>
      <c r="EK112" s="93">
        <f t="shared" ref="EK112:ES128" si="187">IF($C112=EK$3,$J112,0)</f>
        <v>0</v>
      </c>
      <c r="EL112" s="93">
        <f t="shared" si="187"/>
        <v>0</v>
      </c>
      <c r="EM112" s="93">
        <f t="shared" si="187"/>
        <v>0</v>
      </c>
      <c r="EN112" s="93">
        <f t="shared" si="187"/>
        <v>0</v>
      </c>
      <c r="EO112" s="93">
        <f t="shared" si="187"/>
        <v>0</v>
      </c>
      <c r="EP112" s="93">
        <f t="shared" si="187"/>
        <v>0</v>
      </c>
      <c r="EQ112" s="93">
        <f t="shared" si="187"/>
        <v>0</v>
      </c>
      <c r="ER112" s="93">
        <f t="shared" si="187"/>
        <v>0</v>
      </c>
      <c r="ES112" s="93">
        <f t="shared" si="187"/>
        <v>0</v>
      </c>
      <c r="ET112" s="94">
        <f t="shared" ref="ET112:ET150" si="188">SUM(EK112:ES112)</f>
        <v>0</v>
      </c>
      <c r="EU112" s="95"/>
      <c r="EV112" s="96">
        <f t="shared" si="89"/>
        <v>0</v>
      </c>
    </row>
    <row r="113" spans="1:152" s="19" customFormat="1" ht="30" x14ac:dyDescent="0.25">
      <c r="A113" s="18" t="s">
        <v>246</v>
      </c>
      <c r="B113" s="21" t="s">
        <v>54</v>
      </c>
      <c r="C113" s="21" t="s">
        <v>291</v>
      </c>
      <c r="D113" s="22" t="s">
        <v>100</v>
      </c>
      <c r="E113" s="22"/>
      <c r="F113" s="10"/>
      <c r="G113" s="10">
        <v>-1152792</v>
      </c>
      <c r="H113" s="10">
        <f>-4742206-G113</f>
        <v>-3589414</v>
      </c>
      <c r="I113" s="10">
        <f t="shared" si="168"/>
        <v>-4742206</v>
      </c>
      <c r="J113" s="25"/>
      <c r="L113" s="44">
        <v>42226</v>
      </c>
      <c r="M113" s="45" t="s">
        <v>42</v>
      </c>
      <c r="N113" s="45" t="s">
        <v>42</v>
      </c>
      <c r="O113" s="45" t="s">
        <v>42</v>
      </c>
      <c r="P113" s="45"/>
      <c r="R113" s="69" t="s">
        <v>282</v>
      </c>
      <c r="S113" s="51"/>
      <c r="U113" s="63">
        <f t="shared" si="169"/>
        <v>0</v>
      </c>
      <c r="V113" s="63">
        <f t="shared" si="169"/>
        <v>0</v>
      </c>
      <c r="W113" s="63">
        <f t="shared" si="169"/>
        <v>0</v>
      </c>
      <c r="X113" s="63">
        <f t="shared" si="169"/>
        <v>0</v>
      </c>
      <c r="Y113" s="63">
        <f t="shared" si="169"/>
        <v>0</v>
      </c>
      <c r="Z113" s="63">
        <f t="shared" si="169"/>
        <v>0</v>
      </c>
      <c r="AA113" s="63">
        <f t="shared" si="169"/>
        <v>0</v>
      </c>
      <c r="AB113" s="63">
        <f t="shared" si="169"/>
        <v>0</v>
      </c>
      <c r="AC113" s="63">
        <f t="shared" si="169"/>
        <v>0</v>
      </c>
      <c r="AD113" s="65">
        <f t="shared" si="98"/>
        <v>0</v>
      </c>
      <c r="AF113" s="68">
        <f t="shared" si="103"/>
        <v>1152792</v>
      </c>
      <c r="AH113" s="63">
        <f t="shared" si="170"/>
        <v>0</v>
      </c>
      <c r="AI113" s="63">
        <f t="shared" si="170"/>
        <v>0</v>
      </c>
      <c r="AJ113" s="63">
        <f t="shared" si="170"/>
        <v>0</v>
      </c>
      <c r="AK113" s="63">
        <f t="shared" si="170"/>
        <v>0</v>
      </c>
      <c r="AL113" s="63">
        <f t="shared" si="170"/>
        <v>0</v>
      </c>
      <c r="AM113" s="63">
        <f t="shared" si="170"/>
        <v>0</v>
      </c>
      <c r="AN113" s="63">
        <f t="shared" si="170"/>
        <v>0</v>
      </c>
      <c r="AO113" s="63">
        <f t="shared" si="170"/>
        <v>0</v>
      </c>
      <c r="AP113" s="63">
        <f t="shared" si="170"/>
        <v>0</v>
      </c>
      <c r="AQ113" s="65">
        <f t="shared" si="171"/>
        <v>0</v>
      </c>
      <c r="AS113" s="68">
        <f t="shared" si="106"/>
        <v>0</v>
      </c>
      <c r="AU113" s="63">
        <f t="shared" si="172"/>
        <v>0</v>
      </c>
      <c r="AV113" s="63">
        <f t="shared" si="172"/>
        <v>0</v>
      </c>
      <c r="AW113" s="63">
        <f t="shared" si="172"/>
        <v>0</v>
      </c>
      <c r="AX113" s="63">
        <f t="shared" si="172"/>
        <v>0</v>
      </c>
      <c r="AY113" s="63">
        <f t="shared" si="172"/>
        <v>0</v>
      </c>
      <c r="AZ113" s="63">
        <f t="shared" si="172"/>
        <v>0</v>
      </c>
      <c r="BA113" s="63">
        <f t="shared" si="172"/>
        <v>0</v>
      </c>
      <c r="BB113" s="63">
        <f t="shared" si="172"/>
        <v>0</v>
      </c>
      <c r="BC113" s="63">
        <f t="shared" si="172"/>
        <v>0</v>
      </c>
      <c r="BD113" s="65">
        <f t="shared" si="173"/>
        <v>0</v>
      </c>
      <c r="BF113" s="68">
        <f t="shared" si="107"/>
        <v>3589414</v>
      </c>
      <c r="BH113" s="63">
        <f t="shared" si="174"/>
        <v>0</v>
      </c>
      <c r="BI113" s="63">
        <f t="shared" si="174"/>
        <v>0</v>
      </c>
      <c r="BJ113" s="63">
        <f t="shared" si="174"/>
        <v>0</v>
      </c>
      <c r="BK113" s="63">
        <f t="shared" si="174"/>
        <v>0</v>
      </c>
      <c r="BL113" s="63">
        <f t="shared" si="174"/>
        <v>0</v>
      </c>
      <c r="BM113" s="63">
        <f t="shared" si="174"/>
        <v>0</v>
      </c>
      <c r="BN113" s="63">
        <f t="shared" si="174"/>
        <v>0</v>
      </c>
      <c r="BO113" s="63">
        <f t="shared" si="174"/>
        <v>0</v>
      </c>
      <c r="BP113" s="63">
        <f t="shared" si="174"/>
        <v>0</v>
      </c>
      <c r="BQ113" s="65">
        <f t="shared" si="175"/>
        <v>0</v>
      </c>
      <c r="BS113" s="68">
        <f t="shared" si="108"/>
        <v>0</v>
      </c>
      <c r="BV113" s="93">
        <f t="shared" si="176"/>
        <v>0</v>
      </c>
      <c r="BW113" s="93">
        <f t="shared" si="176"/>
        <v>0</v>
      </c>
      <c r="BX113" s="93">
        <f t="shared" si="176"/>
        <v>0</v>
      </c>
      <c r="BY113" s="93">
        <f t="shared" si="176"/>
        <v>0</v>
      </c>
      <c r="BZ113" s="93">
        <f t="shared" si="176"/>
        <v>0</v>
      </c>
      <c r="CA113" s="93">
        <f t="shared" si="176"/>
        <v>0</v>
      </c>
      <c r="CB113" s="93">
        <f t="shared" si="176"/>
        <v>0</v>
      </c>
      <c r="CC113" s="93">
        <f t="shared" si="176"/>
        <v>0</v>
      </c>
      <c r="CD113" s="93">
        <f t="shared" si="176"/>
        <v>0</v>
      </c>
      <c r="CE113" s="94">
        <f t="shared" si="177"/>
        <v>0</v>
      </c>
      <c r="CF113" s="95"/>
      <c r="CG113" s="96">
        <f t="shared" si="85"/>
        <v>0</v>
      </c>
      <c r="CJ113" s="63">
        <f t="shared" si="178"/>
        <v>-1152792</v>
      </c>
      <c r="CK113" s="63">
        <f t="shared" si="178"/>
        <v>0</v>
      </c>
      <c r="CL113" s="63">
        <f t="shared" si="178"/>
        <v>0</v>
      </c>
      <c r="CM113" s="63">
        <f t="shared" si="178"/>
        <v>0</v>
      </c>
      <c r="CN113" s="63">
        <f t="shared" si="178"/>
        <v>0</v>
      </c>
      <c r="CO113" s="63">
        <f t="shared" si="178"/>
        <v>0</v>
      </c>
      <c r="CP113" s="63">
        <f t="shared" si="178"/>
        <v>0</v>
      </c>
      <c r="CQ113" s="63">
        <f t="shared" si="178"/>
        <v>0</v>
      </c>
      <c r="CR113" s="63">
        <f t="shared" si="178"/>
        <v>0</v>
      </c>
      <c r="CS113" s="65">
        <f t="shared" si="179"/>
        <v>-1152792</v>
      </c>
      <c r="CU113" s="68">
        <f t="shared" si="105"/>
        <v>-1152792</v>
      </c>
      <c r="CW113" s="63">
        <f t="shared" si="180"/>
        <v>0</v>
      </c>
      <c r="CX113" s="63">
        <f t="shared" si="180"/>
        <v>0</v>
      </c>
      <c r="CY113" s="63">
        <f t="shared" si="180"/>
        <v>0</v>
      </c>
      <c r="CZ113" s="63">
        <f t="shared" si="180"/>
        <v>0</v>
      </c>
      <c r="DA113" s="63">
        <f t="shared" si="180"/>
        <v>0</v>
      </c>
      <c r="DB113" s="63">
        <f t="shared" si="180"/>
        <v>0</v>
      </c>
      <c r="DC113" s="63">
        <f t="shared" si="180"/>
        <v>0</v>
      </c>
      <c r="DD113" s="63">
        <f t="shared" si="180"/>
        <v>0</v>
      </c>
      <c r="DE113" s="63">
        <f t="shared" si="180"/>
        <v>0</v>
      </c>
      <c r="DF113" s="63">
        <f t="shared" si="181"/>
        <v>0</v>
      </c>
      <c r="DH113" s="68">
        <f t="shared" si="86"/>
        <v>0</v>
      </c>
      <c r="DJ113" s="63">
        <f t="shared" si="182"/>
        <v>-3589414</v>
      </c>
      <c r="DK113" s="63">
        <f t="shared" si="182"/>
        <v>0</v>
      </c>
      <c r="DL113" s="63">
        <f t="shared" si="182"/>
        <v>0</v>
      </c>
      <c r="DM113" s="63">
        <f t="shared" si="182"/>
        <v>0</v>
      </c>
      <c r="DN113" s="63">
        <f t="shared" si="182"/>
        <v>0</v>
      </c>
      <c r="DO113" s="63">
        <f t="shared" si="182"/>
        <v>0</v>
      </c>
      <c r="DP113" s="63">
        <f t="shared" si="182"/>
        <v>0</v>
      </c>
      <c r="DQ113" s="63">
        <f t="shared" si="182"/>
        <v>0</v>
      </c>
      <c r="DR113" s="63">
        <f t="shared" si="182"/>
        <v>0</v>
      </c>
      <c r="DS113" s="65">
        <f t="shared" si="183"/>
        <v>-3589414</v>
      </c>
      <c r="DU113" s="68">
        <f t="shared" si="87"/>
        <v>-3589414</v>
      </c>
      <c r="DW113" s="63">
        <f t="shared" si="184"/>
        <v>0</v>
      </c>
      <c r="DX113" s="63">
        <f t="shared" si="185"/>
        <v>0</v>
      </c>
      <c r="DY113" s="63">
        <f t="shared" si="185"/>
        <v>0</v>
      </c>
      <c r="DZ113" s="63">
        <f t="shared" si="185"/>
        <v>0</v>
      </c>
      <c r="EA113" s="63">
        <f t="shared" si="185"/>
        <v>0</v>
      </c>
      <c r="EB113" s="63">
        <f t="shared" si="185"/>
        <v>0</v>
      </c>
      <c r="EC113" s="63">
        <f t="shared" si="185"/>
        <v>0</v>
      </c>
      <c r="ED113" s="63">
        <f t="shared" si="185"/>
        <v>0</v>
      </c>
      <c r="EE113" s="63">
        <f t="shared" si="185"/>
        <v>0</v>
      </c>
      <c r="EF113" s="65">
        <f t="shared" si="186"/>
        <v>0</v>
      </c>
      <c r="EH113" s="68">
        <f t="shared" si="88"/>
        <v>0</v>
      </c>
      <c r="EK113" s="93">
        <f t="shared" si="187"/>
        <v>0</v>
      </c>
      <c r="EL113" s="93">
        <f t="shared" si="187"/>
        <v>0</v>
      </c>
      <c r="EM113" s="93">
        <f t="shared" si="187"/>
        <v>0</v>
      </c>
      <c r="EN113" s="93">
        <f t="shared" si="187"/>
        <v>0</v>
      </c>
      <c r="EO113" s="93">
        <f t="shared" si="187"/>
        <v>0</v>
      </c>
      <c r="EP113" s="93">
        <f t="shared" si="187"/>
        <v>0</v>
      </c>
      <c r="EQ113" s="93">
        <f t="shared" si="187"/>
        <v>0</v>
      </c>
      <c r="ER113" s="93">
        <f t="shared" si="187"/>
        <v>0</v>
      </c>
      <c r="ES113" s="93">
        <f t="shared" si="187"/>
        <v>0</v>
      </c>
      <c r="ET113" s="94">
        <f t="shared" si="188"/>
        <v>0</v>
      </c>
      <c r="EU113" s="95"/>
      <c r="EV113" s="96">
        <f t="shared" si="89"/>
        <v>0</v>
      </c>
    </row>
    <row r="114" spans="1:152" s="19" customFormat="1" ht="30" x14ac:dyDescent="0.25">
      <c r="A114" s="18" t="s">
        <v>247</v>
      </c>
      <c r="B114" s="21" t="s">
        <v>51</v>
      </c>
      <c r="C114" s="21" t="s">
        <v>291</v>
      </c>
      <c r="D114" s="22" t="s">
        <v>139</v>
      </c>
      <c r="E114" s="22"/>
      <c r="F114" s="10"/>
      <c r="G114" s="10">
        <v>-1346060</v>
      </c>
      <c r="H114" s="10">
        <v>-5734482</v>
      </c>
      <c r="I114" s="10">
        <f t="shared" si="168"/>
        <v>-7080542</v>
      </c>
      <c r="J114" s="25"/>
      <c r="L114" s="44">
        <v>42226</v>
      </c>
      <c r="M114" s="45" t="s">
        <v>42</v>
      </c>
      <c r="N114" s="45" t="s">
        <v>42</v>
      </c>
      <c r="O114" s="45" t="s">
        <v>42</v>
      </c>
      <c r="P114" s="45"/>
      <c r="R114" s="69" t="s">
        <v>282</v>
      </c>
      <c r="S114" s="51"/>
      <c r="U114" s="63">
        <f t="shared" si="169"/>
        <v>0</v>
      </c>
      <c r="V114" s="63">
        <f t="shared" si="169"/>
        <v>0</v>
      </c>
      <c r="W114" s="63">
        <f t="shared" si="169"/>
        <v>0</v>
      </c>
      <c r="X114" s="63">
        <f t="shared" si="169"/>
        <v>0</v>
      </c>
      <c r="Y114" s="63">
        <f t="shared" si="169"/>
        <v>0</v>
      </c>
      <c r="Z114" s="63">
        <f t="shared" si="169"/>
        <v>0</v>
      </c>
      <c r="AA114" s="63">
        <f t="shared" si="169"/>
        <v>0</v>
      </c>
      <c r="AB114" s="63">
        <f t="shared" si="169"/>
        <v>0</v>
      </c>
      <c r="AC114" s="63">
        <f t="shared" si="169"/>
        <v>0</v>
      </c>
      <c r="AD114" s="65">
        <f t="shared" si="98"/>
        <v>0</v>
      </c>
      <c r="AF114" s="68">
        <f t="shared" si="103"/>
        <v>1346060</v>
      </c>
      <c r="AH114" s="63">
        <f t="shared" si="170"/>
        <v>0</v>
      </c>
      <c r="AI114" s="63">
        <f t="shared" si="170"/>
        <v>0</v>
      </c>
      <c r="AJ114" s="63">
        <f t="shared" si="170"/>
        <v>0</v>
      </c>
      <c r="AK114" s="63">
        <f t="shared" si="170"/>
        <v>0</v>
      </c>
      <c r="AL114" s="63">
        <f t="shared" si="170"/>
        <v>0</v>
      </c>
      <c r="AM114" s="63">
        <f t="shared" si="170"/>
        <v>0</v>
      </c>
      <c r="AN114" s="63">
        <f t="shared" si="170"/>
        <v>0</v>
      </c>
      <c r="AO114" s="63">
        <f t="shared" si="170"/>
        <v>0</v>
      </c>
      <c r="AP114" s="63">
        <f t="shared" si="170"/>
        <v>0</v>
      </c>
      <c r="AQ114" s="65">
        <f t="shared" si="171"/>
        <v>0</v>
      </c>
      <c r="AS114" s="68">
        <f t="shared" si="106"/>
        <v>0</v>
      </c>
      <c r="AU114" s="63">
        <f t="shared" si="172"/>
        <v>0</v>
      </c>
      <c r="AV114" s="63">
        <f t="shared" si="172"/>
        <v>0</v>
      </c>
      <c r="AW114" s="63">
        <f t="shared" si="172"/>
        <v>0</v>
      </c>
      <c r="AX114" s="63">
        <f t="shared" si="172"/>
        <v>0</v>
      </c>
      <c r="AY114" s="63">
        <f t="shared" si="172"/>
        <v>0</v>
      </c>
      <c r="AZ114" s="63">
        <f t="shared" si="172"/>
        <v>0</v>
      </c>
      <c r="BA114" s="63">
        <f t="shared" si="172"/>
        <v>0</v>
      </c>
      <c r="BB114" s="63">
        <f t="shared" si="172"/>
        <v>0</v>
      </c>
      <c r="BC114" s="63">
        <f t="shared" si="172"/>
        <v>0</v>
      </c>
      <c r="BD114" s="65">
        <f t="shared" si="173"/>
        <v>0</v>
      </c>
      <c r="BF114" s="68">
        <f t="shared" si="107"/>
        <v>5734482</v>
      </c>
      <c r="BH114" s="63">
        <f t="shared" si="174"/>
        <v>0</v>
      </c>
      <c r="BI114" s="63">
        <f t="shared" si="174"/>
        <v>0</v>
      </c>
      <c r="BJ114" s="63">
        <f t="shared" si="174"/>
        <v>0</v>
      </c>
      <c r="BK114" s="63">
        <f t="shared" si="174"/>
        <v>0</v>
      </c>
      <c r="BL114" s="63">
        <f t="shared" si="174"/>
        <v>0</v>
      </c>
      <c r="BM114" s="63">
        <f t="shared" si="174"/>
        <v>0</v>
      </c>
      <c r="BN114" s="63">
        <f t="shared" si="174"/>
        <v>0</v>
      </c>
      <c r="BO114" s="63">
        <f t="shared" si="174"/>
        <v>0</v>
      </c>
      <c r="BP114" s="63">
        <f t="shared" si="174"/>
        <v>0</v>
      </c>
      <c r="BQ114" s="65">
        <f t="shared" si="175"/>
        <v>0</v>
      </c>
      <c r="BS114" s="68">
        <f t="shared" si="108"/>
        <v>0</v>
      </c>
      <c r="BV114" s="93">
        <f t="shared" si="176"/>
        <v>0</v>
      </c>
      <c r="BW114" s="93">
        <f t="shared" si="176"/>
        <v>0</v>
      </c>
      <c r="BX114" s="93">
        <f t="shared" si="176"/>
        <v>0</v>
      </c>
      <c r="BY114" s="93">
        <f t="shared" si="176"/>
        <v>0</v>
      </c>
      <c r="BZ114" s="93">
        <f t="shared" si="176"/>
        <v>0</v>
      </c>
      <c r="CA114" s="93">
        <f t="shared" si="176"/>
        <v>0</v>
      </c>
      <c r="CB114" s="93">
        <f t="shared" si="176"/>
        <v>0</v>
      </c>
      <c r="CC114" s="93">
        <f t="shared" si="176"/>
        <v>0</v>
      </c>
      <c r="CD114" s="93">
        <f t="shared" si="176"/>
        <v>0</v>
      </c>
      <c r="CE114" s="94">
        <f t="shared" si="177"/>
        <v>0</v>
      </c>
      <c r="CF114" s="95"/>
      <c r="CG114" s="96">
        <f t="shared" si="85"/>
        <v>0</v>
      </c>
      <c r="CJ114" s="63">
        <f t="shared" si="178"/>
        <v>-1346060</v>
      </c>
      <c r="CK114" s="63">
        <f t="shared" si="178"/>
        <v>0</v>
      </c>
      <c r="CL114" s="63">
        <f t="shared" si="178"/>
        <v>0</v>
      </c>
      <c r="CM114" s="63">
        <f t="shared" si="178"/>
        <v>0</v>
      </c>
      <c r="CN114" s="63">
        <f t="shared" si="178"/>
        <v>0</v>
      </c>
      <c r="CO114" s="63">
        <f t="shared" si="178"/>
        <v>0</v>
      </c>
      <c r="CP114" s="63">
        <f t="shared" si="178"/>
        <v>0</v>
      </c>
      <c r="CQ114" s="63">
        <f t="shared" si="178"/>
        <v>0</v>
      </c>
      <c r="CR114" s="63">
        <f t="shared" si="178"/>
        <v>0</v>
      </c>
      <c r="CS114" s="65">
        <f t="shared" si="179"/>
        <v>-1346060</v>
      </c>
      <c r="CU114" s="68">
        <f t="shared" si="105"/>
        <v>-1346060</v>
      </c>
      <c r="CW114" s="63">
        <f t="shared" si="180"/>
        <v>0</v>
      </c>
      <c r="CX114" s="63">
        <f t="shared" si="180"/>
        <v>0</v>
      </c>
      <c r="CY114" s="63">
        <f t="shared" si="180"/>
        <v>0</v>
      </c>
      <c r="CZ114" s="63">
        <f t="shared" si="180"/>
        <v>0</v>
      </c>
      <c r="DA114" s="63">
        <f t="shared" si="180"/>
        <v>0</v>
      </c>
      <c r="DB114" s="63">
        <f t="shared" si="180"/>
        <v>0</v>
      </c>
      <c r="DC114" s="63">
        <f t="shared" si="180"/>
        <v>0</v>
      </c>
      <c r="DD114" s="63">
        <f t="shared" si="180"/>
        <v>0</v>
      </c>
      <c r="DE114" s="63">
        <f t="shared" si="180"/>
        <v>0</v>
      </c>
      <c r="DF114" s="63">
        <f t="shared" si="181"/>
        <v>0</v>
      </c>
      <c r="DH114" s="68">
        <f t="shared" si="86"/>
        <v>0</v>
      </c>
      <c r="DJ114" s="63">
        <f t="shared" si="182"/>
        <v>-5734482</v>
      </c>
      <c r="DK114" s="63">
        <f t="shared" si="182"/>
        <v>0</v>
      </c>
      <c r="DL114" s="63">
        <f t="shared" si="182"/>
        <v>0</v>
      </c>
      <c r="DM114" s="63">
        <f t="shared" si="182"/>
        <v>0</v>
      </c>
      <c r="DN114" s="63">
        <f t="shared" si="182"/>
        <v>0</v>
      </c>
      <c r="DO114" s="63">
        <f t="shared" si="182"/>
        <v>0</v>
      </c>
      <c r="DP114" s="63">
        <f t="shared" si="182"/>
        <v>0</v>
      </c>
      <c r="DQ114" s="63">
        <f t="shared" si="182"/>
        <v>0</v>
      </c>
      <c r="DR114" s="63">
        <f t="shared" si="182"/>
        <v>0</v>
      </c>
      <c r="DS114" s="65">
        <f t="shared" si="183"/>
        <v>-5734482</v>
      </c>
      <c r="DU114" s="68">
        <f t="shared" si="87"/>
        <v>-5734482</v>
      </c>
      <c r="DW114" s="63">
        <f t="shared" si="184"/>
        <v>0</v>
      </c>
      <c r="DX114" s="63">
        <f t="shared" si="185"/>
        <v>0</v>
      </c>
      <c r="DY114" s="63">
        <f t="shared" si="185"/>
        <v>0</v>
      </c>
      <c r="DZ114" s="63">
        <f t="shared" si="185"/>
        <v>0</v>
      </c>
      <c r="EA114" s="63">
        <f t="shared" si="185"/>
        <v>0</v>
      </c>
      <c r="EB114" s="63">
        <f t="shared" si="185"/>
        <v>0</v>
      </c>
      <c r="EC114" s="63">
        <f t="shared" si="185"/>
        <v>0</v>
      </c>
      <c r="ED114" s="63">
        <f t="shared" si="185"/>
        <v>0</v>
      </c>
      <c r="EE114" s="63">
        <f t="shared" si="185"/>
        <v>0</v>
      </c>
      <c r="EF114" s="65">
        <f t="shared" si="186"/>
        <v>0</v>
      </c>
      <c r="EH114" s="68">
        <f t="shared" si="88"/>
        <v>0</v>
      </c>
      <c r="EK114" s="93">
        <f t="shared" si="187"/>
        <v>0</v>
      </c>
      <c r="EL114" s="93">
        <f t="shared" si="187"/>
        <v>0</v>
      </c>
      <c r="EM114" s="93">
        <f t="shared" si="187"/>
        <v>0</v>
      </c>
      <c r="EN114" s="93">
        <f t="shared" si="187"/>
        <v>0</v>
      </c>
      <c r="EO114" s="93">
        <f t="shared" si="187"/>
        <v>0</v>
      </c>
      <c r="EP114" s="93">
        <f t="shared" si="187"/>
        <v>0</v>
      </c>
      <c r="EQ114" s="93">
        <f t="shared" si="187"/>
        <v>0</v>
      </c>
      <c r="ER114" s="93">
        <f t="shared" si="187"/>
        <v>0</v>
      </c>
      <c r="ES114" s="93">
        <f t="shared" si="187"/>
        <v>0</v>
      </c>
      <c r="ET114" s="94">
        <f t="shared" si="188"/>
        <v>0</v>
      </c>
      <c r="EU114" s="95"/>
      <c r="EV114" s="96">
        <f t="shared" si="89"/>
        <v>0</v>
      </c>
    </row>
    <row r="115" spans="1:152" s="19" customFormat="1" ht="15" x14ac:dyDescent="0.25">
      <c r="A115" s="18" t="s">
        <v>320</v>
      </c>
      <c r="B115" s="21" t="s">
        <v>54</v>
      </c>
      <c r="C115" s="21" t="s">
        <v>294</v>
      </c>
      <c r="D115" s="22" t="s">
        <v>376</v>
      </c>
      <c r="E115" s="147">
        <f>+F115</f>
        <v>-3000000</v>
      </c>
      <c r="F115" s="10">
        <v>-3000000</v>
      </c>
      <c r="G115" s="10"/>
      <c r="H115" s="10"/>
      <c r="I115" s="10">
        <f t="shared" si="168"/>
        <v>-6000000</v>
      </c>
      <c r="J115" s="25"/>
      <c r="L115" s="44">
        <v>42226</v>
      </c>
      <c r="M115" s="45" t="s">
        <v>42</v>
      </c>
      <c r="N115" s="45" t="s">
        <v>42</v>
      </c>
      <c r="O115" s="45" t="s">
        <v>42</v>
      </c>
      <c r="P115" s="45"/>
      <c r="R115" s="69" t="s">
        <v>281</v>
      </c>
      <c r="S115" s="51"/>
      <c r="U115" s="63">
        <f t="shared" si="169"/>
        <v>0</v>
      </c>
      <c r="V115" s="63">
        <f t="shared" si="169"/>
        <v>0</v>
      </c>
      <c r="W115" s="63">
        <f t="shared" si="169"/>
        <v>0</v>
      </c>
      <c r="X115" s="63">
        <f t="shared" si="169"/>
        <v>0</v>
      </c>
      <c r="Y115" s="63">
        <f t="shared" si="169"/>
        <v>0</v>
      </c>
      <c r="Z115" s="63">
        <f t="shared" si="169"/>
        <v>0</v>
      </c>
      <c r="AA115" s="63">
        <f t="shared" si="169"/>
        <v>0</v>
      </c>
      <c r="AB115" s="63">
        <f t="shared" si="169"/>
        <v>0</v>
      </c>
      <c r="AC115" s="63">
        <f t="shared" si="169"/>
        <v>0</v>
      </c>
      <c r="AD115" s="65">
        <f t="shared" si="98"/>
        <v>0</v>
      </c>
      <c r="AF115" s="68">
        <f t="shared" si="103"/>
        <v>0</v>
      </c>
      <c r="AH115" s="63">
        <f t="shared" si="170"/>
        <v>0</v>
      </c>
      <c r="AI115" s="63">
        <f t="shared" si="170"/>
        <v>0</v>
      </c>
      <c r="AJ115" s="63">
        <f t="shared" si="170"/>
        <v>0</v>
      </c>
      <c r="AK115" s="63">
        <f t="shared" si="170"/>
        <v>0</v>
      </c>
      <c r="AL115" s="63">
        <f t="shared" si="170"/>
        <v>0</v>
      </c>
      <c r="AM115" s="63">
        <f t="shared" si="170"/>
        <v>-3000000</v>
      </c>
      <c r="AN115" s="63">
        <f t="shared" si="170"/>
        <v>0</v>
      </c>
      <c r="AO115" s="63">
        <f t="shared" si="170"/>
        <v>0</v>
      </c>
      <c r="AP115" s="63">
        <f t="shared" si="170"/>
        <v>0</v>
      </c>
      <c r="AQ115" s="65">
        <f t="shared" si="171"/>
        <v>-3000000</v>
      </c>
      <c r="AS115" s="68">
        <f t="shared" si="106"/>
        <v>0</v>
      </c>
      <c r="AU115" s="63">
        <f t="shared" si="172"/>
        <v>0</v>
      </c>
      <c r="AV115" s="63">
        <f t="shared" si="172"/>
        <v>0</v>
      </c>
      <c r="AW115" s="63">
        <f t="shared" si="172"/>
        <v>0</v>
      </c>
      <c r="AX115" s="63">
        <f t="shared" si="172"/>
        <v>0</v>
      </c>
      <c r="AY115" s="63">
        <f t="shared" si="172"/>
        <v>0</v>
      </c>
      <c r="AZ115" s="63">
        <f t="shared" si="172"/>
        <v>0</v>
      </c>
      <c r="BA115" s="63">
        <f t="shared" si="172"/>
        <v>0</v>
      </c>
      <c r="BB115" s="63">
        <f t="shared" si="172"/>
        <v>0</v>
      </c>
      <c r="BC115" s="63">
        <f t="shared" si="172"/>
        <v>0</v>
      </c>
      <c r="BD115" s="65">
        <f t="shared" si="173"/>
        <v>0</v>
      </c>
      <c r="BF115" s="68">
        <f t="shared" si="107"/>
        <v>0</v>
      </c>
      <c r="BH115" s="63">
        <f t="shared" si="174"/>
        <v>0</v>
      </c>
      <c r="BI115" s="63">
        <f t="shared" si="174"/>
        <v>0</v>
      </c>
      <c r="BJ115" s="63">
        <f t="shared" si="174"/>
        <v>0</v>
      </c>
      <c r="BK115" s="63">
        <f t="shared" si="174"/>
        <v>0</v>
      </c>
      <c r="BL115" s="63">
        <f t="shared" si="174"/>
        <v>0</v>
      </c>
      <c r="BM115" s="63">
        <f t="shared" si="174"/>
        <v>-3000000</v>
      </c>
      <c r="BN115" s="63">
        <f t="shared" si="174"/>
        <v>0</v>
      </c>
      <c r="BO115" s="63">
        <f t="shared" si="174"/>
        <v>0</v>
      </c>
      <c r="BP115" s="63">
        <f t="shared" si="174"/>
        <v>0</v>
      </c>
      <c r="BQ115" s="65">
        <f t="shared" si="175"/>
        <v>-3000000</v>
      </c>
      <c r="BS115" s="68">
        <f t="shared" si="108"/>
        <v>0</v>
      </c>
      <c r="BV115" s="93">
        <f t="shared" si="176"/>
        <v>0</v>
      </c>
      <c r="BW115" s="93">
        <f t="shared" si="176"/>
        <v>0</v>
      </c>
      <c r="BX115" s="93">
        <f t="shared" si="176"/>
        <v>0</v>
      </c>
      <c r="BY115" s="93">
        <f t="shared" si="176"/>
        <v>0</v>
      </c>
      <c r="BZ115" s="93">
        <f t="shared" si="176"/>
        <v>0</v>
      </c>
      <c r="CA115" s="93">
        <f t="shared" si="176"/>
        <v>0</v>
      </c>
      <c r="CB115" s="93">
        <f t="shared" si="176"/>
        <v>0</v>
      </c>
      <c r="CC115" s="93">
        <f t="shared" si="176"/>
        <v>0</v>
      </c>
      <c r="CD115" s="93">
        <f t="shared" si="176"/>
        <v>0</v>
      </c>
      <c r="CE115" s="94">
        <f t="shared" si="177"/>
        <v>0</v>
      </c>
      <c r="CF115" s="95"/>
      <c r="CG115" s="96">
        <f t="shared" si="85"/>
        <v>0</v>
      </c>
      <c r="CJ115" s="63">
        <f t="shared" si="178"/>
        <v>0</v>
      </c>
      <c r="CK115" s="63">
        <f t="shared" si="178"/>
        <v>0</v>
      </c>
      <c r="CL115" s="63">
        <f t="shared" si="178"/>
        <v>0</v>
      </c>
      <c r="CM115" s="63">
        <f t="shared" si="178"/>
        <v>0</v>
      </c>
      <c r="CN115" s="63">
        <f t="shared" si="178"/>
        <v>0</v>
      </c>
      <c r="CO115" s="63">
        <f t="shared" si="178"/>
        <v>0</v>
      </c>
      <c r="CP115" s="63">
        <f t="shared" si="178"/>
        <v>0</v>
      </c>
      <c r="CQ115" s="63">
        <f t="shared" si="178"/>
        <v>0</v>
      </c>
      <c r="CR115" s="63">
        <f t="shared" si="178"/>
        <v>0</v>
      </c>
      <c r="CS115" s="65">
        <f t="shared" si="179"/>
        <v>0</v>
      </c>
      <c r="CU115" s="68">
        <f t="shared" si="105"/>
        <v>0</v>
      </c>
      <c r="CW115" s="63">
        <f t="shared" si="180"/>
        <v>0</v>
      </c>
      <c r="CX115" s="63">
        <f t="shared" si="180"/>
        <v>0</v>
      </c>
      <c r="CY115" s="63">
        <f t="shared" si="180"/>
        <v>0</v>
      </c>
      <c r="CZ115" s="63">
        <f t="shared" si="180"/>
        <v>0</v>
      </c>
      <c r="DA115" s="63">
        <f t="shared" si="180"/>
        <v>0</v>
      </c>
      <c r="DB115" s="63">
        <f t="shared" si="180"/>
        <v>-3000000</v>
      </c>
      <c r="DC115" s="63">
        <f t="shared" si="180"/>
        <v>0</v>
      </c>
      <c r="DD115" s="63">
        <f t="shared" si="180"/>
        <v>0</v>
      </c>
      <c r="DE115" s="63">
        <f t="shared" si="180"/>
        <v>0</v>
      </c>
      <c r="DF115" s="63">
        <f t="shared" si="181"/>
        <v>-3000000</v>
      </c>
      <c r="DH115" s="68">
        <f t="shared" si="86"/>
        <v>-3000000</v>
      </c>
      <c r="DJ115" s="63">
        <f t="shared" si="182"/>
        <v>0</v>
      </c>
      <c r="DK115" s="63">
        <f t="shared" si="182"/>
        <v>0</v>
      </c>
      <c r="DL115" s="63">
        <f t="shared" si="182"/>
        <v>0</v>
      </c>
      <c r="DM115" s="63">
        <f t="shared" si="182"/>
        <v>0</v>
      </c>
      <c r="DN115" s="63">
        <f t="shared" si="182"/>
        <v>0</v>
      </c>
      <c r="DO115" s="63">
        <f t="shared" si="182"/>
        <v>0</v>
      </c>
      <c r="DP115" s="63">
        <f t="shared" si="182"/>
        <v>0</v>
      </c>
      <c r="DQ115" s="63">
        <f t="shared" si="182"/>
        <v>0</v>
      </c>
      <c r="DR115" s="63">
        <f t="shared" si="182"/>
        <v>0</v>
      </c>
      <c r="DS115" s="65">
        <f t="shared" si="183"/>
        <v>0</v>
      </c>
      <c r="DU115" s="68">
        <f t="shared" si="87"/>
        <v>0</v>
      </c>
      <c r="DW115" s="63">
        <f t="shared" si="184"/>
        <v>0</v>
      </c>
      <c r="DX115" s="63">
        <f t="shared" si="185"/>
        <v>0</v>
      </c>
      <c r="DY115" s="63">
        <f t="shared" si="185"/>
        <v>0</v>
      </c>
      <c r="DZ115" s="63">
        <f t="shared" si="185"/>
        <v>0</v>
      </c>
      <c r="EA115" s="63">
        <f t="shared" si="185"/>
        <v>0</v>
      </c>
      <c r="EB115" s="63">
        <f t="shared" si="185"/>
        <v>-3000000</v>
      </c>
      <c r="EC115" s="63">
        <f t="shared" si="185"/>
        <v>0</v>
      </c>
      <c r="ED115" s="63">
        <f t="shared" si="185"/>
        <v>0</v>
      </c>
      <c r="EE115" s="63">
        <f t="shared" si="185"/>
        <v>0</v>
      </c>
      <c r="EF115" s="65">
        <f t="shared" si="186"/>
        <v>-3000000</v>
      </c>
      <c r="EH115" s="68">
        <f t="shared" si="88"/>
        <v>-3000000</v>
      </c>
      <c r="EK115" s="93">
        <f t="shared" si="187"/>
        <v>0</v>
      </c>
      <c r="EL115" s="93">
        <f t="shared" si="187"/>
        <v>0</v>
      </c>
      <c r="EM115" s="93">
        <f t="shared" si="187"/>
        <v>0</v>
      </c>
      <c r="EN115" s="93">
        <f t="shared" si="187"/>
        <v>0</v>
      </c>
      <c r="EO115" s="93">
        <f t="shared" si="187"/>
        <v>0</v>
      </c>
      <c r="EP115" s="93">
        <f t="shared" si="187"/>
        <v>0</v>
      </c>
      <c r="EQ115" s="93">
        <f t="shared" si="187"/>
        <v>0</v>
      </c>
      <c r="ER115" s="93">
        <f t="shared" si="187"/>
        <v>0</v>
      </c>
      <c r="ES115" s="93">
        <f t="shared" si="187"/>
        <v>0</v>
      </c>
      <c r="ET115" s="94">
        <f t="shared" si="188"/>
        <v>0</v>
      </c>
      <c r="EU115" s="95"/>
      <c r="EV115" s="96">
        <f t="shared" si="89"/>
        <v>0</v>
      </c>
    </row>
    <row r="116" spans="1:152" s="19" customFormat="1" ht="30" x14ac:dyDescent="0.25">
      <c r="A116" s="18" t="s">
        <v>248</v>
      </c>
      <c r="B116" s="21" t="s">
        <v>54</v>
      </c>
      <c r="C116" s="21" t="s">
        <v>291</v>
      </c>
      <c r="D116" s="22" t="s">
        <v>99</v>
      </c>
      <c r="E116" s="22"/>
      <c r="F116" s="10"/>
      <c r="G116" s="10">
        <v>-348401</v>
      </c>
      <c r="H116" s="10">
        <f>-898964-G116</f>
        <v>-550563</v>
      </c>
      <c r="I116" s="10">
        <f t="shared" si="168"/>
        <v>-898964</v>
      </c>
      <c r="J116" s="25"/>
      <c r="L116" s="44">
        <v>42226</v>
      </c>
      <c r="M116" s="45" t="s">
        <v>42</v>
      </c>
      <c r="N116" s="45" t="s">
        <v>42</v>
      </c>
      <c r="O116" s="45" t="s">
        <v>42</v>
      </c>
      <c r="P116" s="45"/>
      <c r="R116" s="69" t="s">
        <v>282</v>
      </c>
      <c r="S116" s="51"/>
      <c r="U116" s="63">
        <f t="shared" si="169"/>
        <v>0</v>
      </c>
      <c r="V116" s="63">
        <f t="shared" si="169"/>
        <v>0</v>
      </c>
      <c r="W116" s="63">
        <f t="shared" si="169"/>
        <v>0</v>
      </c>
      <c r="X116" s="63">
        <f t="shared" si="169"/>
        <v>0</v>
      </c>
      <c r="Y116" s="63">
        <f t="shared" si="169"/>
        <v>0</v>
      </c>
      <c r="Z116" s="63">
        <f t="shared" si="169"/>
        <v>0</v>
      </c>
      <c r="AA116" s="63">
        <f t="shared" si="169"/>
        <v>0</v>
      </c>
      <c r="AB116" s="63">
        <f t="shared" si="169"/>
        <v>0</v>
      </c>
      <c r="AC116" s="63">
        <f t="shared" si="169"/>
        <v>0</v>
      </c>
      <c r="AD116" s="65">
        <f t="shared" si="98"/>
        <v>0</v>
      </c>
      <c r="AF116" s="68">
        <f t="shared" si="103"/>
        <v>348401</v>
      </c>
      <c r="AH116" s="63">
        <f t="shared" si="170"/>
        <v>0</v>
      </c>
      <c r="AI116" s="63">
        <f t="shared" si="170"/>
        <v>0</v>
      </c>
      <c r="AJ116" s="63">
        <f t="shared" si="170"/>
        <v>0</v>
      </c>
      <c r="AK116" s="63">
        <f t="shared" si="170"/>
        <v>0</v>
      </c>
      <c r="AL116" s="63">
        <f t="shared" si="170"/>
        <v>0</v>
      </c>
      <c r="AM116" s="63">
        <f t="shared" si="170"/>
        <v>0</v>
      </c>
      <c r="AN116" s="63">
        <f t="shared" si="170"/>
        <v>0</v>
      </c>
      <c r="AO116" s="63">
        <f t="shared" si="170"/>
        <v>0</v>
      </c>
      <c r="AP116" s="63">
        <f t="shared" si="170"/>
        <v>0</v>
      </c>
      <c r="AQ116" s="65">
        <f t="shared" si="171"/>
        <v>0</v>
      </c>
      <c r="AS116" s="68">
        <f t="shared" si="106"/>
        <v>0</v>
      </c>
      <c r="AU116" s="63">
        <f t="shared" si="172"/>
        <v>0</v>
      </c>
      <c r="AV116" s="63">
        <f t="shared" si="172"/>
        <v>0</v>
      </c>
      <c r="AW116" s="63">
        <f t="shared" si="172"/>
        <v>0</v>
      </c>
      <c r="AX116" s="63">
        <f t="shared" si="172"/>
        <v>0</v>
      </c>
      <c r="AY116" s="63">
        <f t="shared" si="172"/>
        <v>0</v>
      </c>
      <c r="AZ116" s="63">
        <f t="shared" si="172"/>
        <v>0</v>
      </c>
      <c r="BA116" s="63">
        <f t="shared" si="172"/>
        <v>0</v>
      </c>
      <c r="BB116" s="63">
        <f t="shared" si="172"/>
        <v>0</v>
      </c>
      <c r="BC116" s="63">
        <f t="shared" si="172"/>
        <v>0</v>
      </c>
      <c r="BD116" s="65">
        <f t="shared" si="173"/>
        <v>0</v>
      </c>
      <c r="BF116" s="68">
        <f t="shared" si="107"/>
        <v>550563</v>
      </c>
      <c r="BH116" s="63">
        <f t="shared" si="174"/>
        <v>0</v>
      </c>
      <c r="BI116" s="63">
        <f t="shared" si="174"/>
        <v>0</v>
      </c>
      <c r="BJ116" s="63">
        <f t="shared" si="174"/>
        <v>0</v>
      </c>
      <c r="BK116" s="63">
        <f t="shared" si="174"/>
        <v>0</v>
      </c>
      <c r="BL116" s="63">
        <f t="shared" si="174"/>
        <v>0</v>
      </c>
      <c r="BM116" s="63">
        <f t="shared" si="174"/>
        <v>0</v>
      </c>
      <c r="BN116" s="63">
        <f t="shared" si="174"/>
        <v>0</v>
      </c>
      <c r="BO116" s="63">
        <f t="shared" si="174"/>
        <v>0</v>
      </c>
      <c r="BP116" s="63">
        <f t="shared" si="174"/>
        <v>0</v>
      </c>
      <c r="BQ116" s="65">
        <f t="shared" si="175"/>
        <v>0</v>
      </c>
      <c r="BS116" s="68">
        <f t="shared" si="108"/>
        <v>0</v>
      </c>
      <c r="BV116" s="93">
        <f t="shared" si="176"/>
        <v>0</v>
      </c>
      <c r="BW116" s="93">
        <f t="shared" si="176"/>
        <v>0</v>
      </c>
      <c r="BX116" s="93">
        <f t="shared" si="176"/>
        <v>0</v>
      </c>
      <c r="BY116" s="93">
        <f t="shared" si="176"/>
        <v>0</v>
      </c>
      <c r="BZ116" s="93">
        <f t="shared" si="176"/>
        <v>0</v>
      </c>
      <c r="CA116" s="93">
        <f t="shared" si="176"/>
        <v>0</v>
      </c>
      <c r="CB116" s="93">
        <f t="shared" si="176"/>
        <v>0</v>
      </c>
      <c r="CC116" s="93">
        <f t="shared" si="176"/>
        <v>0</v>
      </c>
      <c r="CD116" s="93">
        <f t="shared" si="176"/>
        <v>0</v>
      </c>
      <c r="CE116" s="94">
        <f t="shared" si="177"/>
        <v>0</v>
      </c>
      <c r="CF116" s="95"/>
      <c r="CG116" s="96">
        <f t="shared" si="85"/>
        <v>0</v>
      </c>
      <c r="CJ116" s="63">
        <f t="shared" si="178"/>
        <v>-348401</v>
      </c>
      <c r="CK116" s="63">
        <f t="shared" si="178"/>
        <v>0</v>
      </c>
      <c r="CL116" s="63">
        <f t="shared" si="178"/>
        <v>0</v>
      </c>
      <c r="CM116" s="63">
        <f t="shared" si="178"/>
        <v>0</v>
      </c>
      <c r="CN116" s="63">
        <f t="shared" si="178"/>
        <v>0</v>
      </c>
      <c r="CO116" s="63">
        <f t="shared" si="178"/>
        <v>0</v>
      </c>
      <c r="CP116" s="63">
        <f t="shared" si="178"/>
        <v>0</v>
      </c>
      <c r="CQ116" s="63">
        <f t="shared" si="178"/>
        <v>0</v>
      </c>
      <c r="CR116" s="63">
        <f t="shared" si="178"/>
        <v>0</v>
      </c>
      <c r="CS116" s="65">
        <f t="shared" si="179"/>
        <v>-348401</v>
      </c>
      <c r="CU116" s="68">
        <f t="shared" si="105"/>
        <v>-348401</v>
      </c>
      <c r="CW116" s="63">
        <f t="shared" si="180"/>
        <v>0</v>
      </c>
      <c r="CX116" s="63">
        <f t="shared" si="180"/>
        <v>0</v>
      </c>
      <c r="CY116" s="63">
        <f t="shared" si="180"/>
        <v>0</v>
      </c>
      <c r="CZ116" s="63">
        <f t="shared" si="180"/>
        <v>0</v>
      </c>
      <c r="DA116" s="63">
        <f t="shared" si="180"/>
        <v>0</v>
      </c>
      <c r="DB116" s="63">
        <f t="shared" si="180"/>
        <v>0</v>
      </c>
      <c r="DC116" s="63">
        <f t="shared" si="180"/>
        <v>0</v>
      </c>
      <c r="DD116" s="63">
        <f t="shared" si="180"/>
        <v>0</v>
      </c>
      <c r="DE116" s="63">
        <f t="shared" si="180"/>
        <v>0</v>
      </c>
      <c r="DF116" s="63">
        <f t="shared" si="181"/>
        <v>0</v>
      </c>
      <c r="DH116" s="68">
        <f t="shared" si="86"/>
        <v>0</v>
      </c>
      <c r="DJ116" s="63">
        <f t="shared" si="182"/>
        <v>-550563</v>
      </c>
      <c r="DK116" s="63">
        <f t="shared" si="182"/>
        <v>0</v>
      </c>
      <c r="DL116" s="63">
        <f t="shared" si="182"/>
        <v>0</v>
      </c>
      <c r="DM116" s="63">
        <f t="shared" si="182"/>
        <v>0</v>
      </c>
      <c r="DN116" s="63">
        <f t="shared" si="182"/>
        <v>0</v>
      </c>
      <c r="DO116" s="63">
        <f t="shared" si="182"/>
        <v>0</v>
      </c>
      <c r="DP116" s="63">
        <f t="shared" si="182"/>
        <v>0</v>
      </c>
      <c r="DQ116" s="63">
        <f t="shared" si="182"/>
        <v>0</v>
      </c>
      <c r="DR116" s="63">
        <f t="shared" si="182"/>
        <v>0</v>
      </c>
      <c r="DS116" s="65">
        <f t="shared" si="183"/>
        <v>-550563</v>
      </c>
      <c r="DU116" s="68">
        <f t="shared" si="87"/>
        <v>-550563</v>
      </c>
      <c r="DW116" s="63">
        <f t="shared" si="184"/>
        <v>0</v>
      </c>
      <c r="DX116" s="63">
        <f t="shared" si="184"/>
        <v>0</v>
      </c>
      <c r="DY116" s="63">
        <f t="shared" si="184"/>
        <v>0</v>
      </c>
      <c r="DZ116" s="63">
        <f t="shared" si="184"/>
        <v>0</v>
      </c>
      <c r="EA116" s="63">
        <f t="shared" si="184"/>
        <v>0</v>
      </c>
      <c r="EB116" s="63">
        <f t="shared" si="184"/>
        <v>0</v>
      </c>
      <c r="EC116" s="63">
        <f t="shared" si="184"/>
        <v>0</v>
      </c>
      <c r="ED116" s="63">
        <f t="shared" si="184"/>
        <v>0</v>
      </c>
      <c r="EE116" s="63">
        <f t="shared" si="184"/>
        <v>0</v>
      </c>
      <c r="EF116" s="65">
        <f t="shared" si="186"/>
        <v>0</v>
      </c>
      <c r="EH116" s="68">
        <f t="shared" si="88"/>
        <v>0</v>
      </c>
      <c r="EK116" s="93">
        <f t="shared" si="187"/>
        <v>0</v>
      </c>
      <c r="EL116" s="93">
        <f t="shared" si="187"/>
        <v>0</v>
      </c>
      <c r="EM116" s="93">
        <f t="shared" si="187"/>
        <v>0</v>
      </c>
      <c r="EN116" s="93">
        <f t="shared" si="187"/>
        <v>0</v>
      </c>
      <c r="EO116" s="93">
        <f t="shared" si="187"/>
        <v>0</v>
      </c>
      <c r="EP116" s="93">
        <f t="shared" si="187"/>
        <v>0</v>
      </c>
      <c r="EQ116" s="93">
        <f t="shared" si="187"/>
        <v>0</v>
      </c>
      <c r="ER116" s="93">
        <f t="shared" si="187"/>
        <v>0</v>
      </c>
      <c r="ES116" s="93">
        <f t="shared" si="187"/>
        <v>0</v>
      </c>
      <c r="ET116" s="94">
        <f t="shared" si="188"/>
        <v>0</v>
      </c>
      <c r="EU116" s="95"/>
      <c r="EV116" s="96">
        <f t="shared" si="89"/>
        <v>0</v>
      </c>
    </row>
    <row r="117" spans="1:152" s="19" customFormat="1" ht="30" x14ac:dyDescent="0.25">
      <c r="A117" s="18" t="s">
        <v>424</v>
      </c>
      <c r="B117" s="21" t="s">
        <v>54</v>
      </c>
      <c r="C117" s="21" t="s">
        <v>291</v>
      </c>
      <c r="D117" s="22" t="s">
        <v>425</v>
      </c>
      <c r="E117" s="22"/>
      <c r="F117" s="10"/>
      <c r="G117" s="10">
        <v>-1045203</v>
      </c>
      <c r="H117" s="10">
        <v>-1651689</v>
      </c>
      <c r="I117" s="10">
        <f>SUM(E117:H117)</f>
        <v>-2696892</v>
      </c>
      <c r="J117" s="25"/>
      <c r="L117" s="44">
        <v>42226</v>
      </c>
      <c r="M117" s="45" t="s">
        <v>42</v>
      </c>
      <c r="N117" s="45" t="s">
        <v>42</v>
      </c>
      <c r="O117" s="45" t="s">
        <v>42</v>
      </c>
      <c r="P117" s="45"/>
      <c r="R117" s="69" t="s">
        <v>281</v>
      </c>
      <c r="S117" s="51"/>
      <c r="U117" s="63">
        <f t="shared" si="169"/>
        <v>-1045203</v>
      </c>
      <c r="V117" s="63">
        <f t="shared" si="169"/>
        <v>0</v>
      </c>
      <c r="W117" s="63">
        <f t="shared" si="169"/>
        <v>0</v>
      </c>
      <c r="X117" s="63">
        <f t="shared" si="169"/>
        <v>0</v>
      </c>
      <c r="Y117" s="63">
        <f t="shared" si="169"/>
        <v>0</v>
      </c>
      <c r="Z117" s="63">
        <f t="shared" si="169"/>
        <v>0</v>
      </c>
      <c r="AA117" s="63">
        <f t="shared" si="169"/>
        <v>0</v>
      </c>
      <c r="AB117" s="63">
        <f t="shared" si="169"/>
        <v>0</v>
      </c>
      <c r="AC117" s="63">
        <f t="shared" si="169"/>
        <v>0</v>
      </c>
      <c r="AD117" s="65">
        <f>SUM(U117:AC117)</f>
        <v>-1045203</v>
      </c>
      <c r="AF117" s="68">
        <f>+AD117-G117</f>
        <v>0</v>
      </c>
      <c r="AH117" s="63">
        <f t="shared" si="170"/>
        <v>0</v>
      </c>
      <c r="AI117" s="63">
        <f t="shared" si="170"/>
        <v>0</v>
      </c>
      <c r="AJ117" s="63">
        <f t="shared" si="170"/>
        <v>0</v>
      </c>
      <c r="AK117" s="63">
        <f t="shared" si="170"/>
        <v>0</v>
      </c>
      <c r="AL117" s="63">
        <f t="shared" si="170"/>
        <v>0</v>
      </c>
      <c r="AM117" s="63">
        <f t="shared" si="170"/>
        <v>0</v>
      </c>
      <c r="AN117" s="63">
        <f t="shared" si="170"/>
        <v>0</v>
      </c>
      <c r="AO117" s="63">
        <f t="shared" si="170"/>
        <v>0</v>
      </c>
      <c r="AP117" s="63">
        <f t="shared" si="170"/>
        <v>0</v>
      </c>
      <c r="AQ117" s="65">
        <f>SUM(AH117:AP117)</f>
        <v>0</v>
      </c>
      <c r="AS117" s="68">
        <f>+AQ117-F117</f>
        <v>0</v>
      </c>
      <c r="AU117" s="63">
        <f t="shared" si="172"/>
        <v>-1651689</v>
      </c>
      <c r="AV117" s="63">
        <f t="shared" si="172"/>
        <v>0</v>
      </c>
      <c r="AW117" s="63">
        <f t="shared" si="172"/>
        <v>0</v>
      </c>
      <c r="AX117" s="63">
        <f t="shared" si="172"/>
        <v>0</v>
      </c>
      <c r="AY117" s="63">
        <f t="shared" si="172"/>
        <v>0</v>
      </c>
      <c r="AZ117" s="63">
        <f t="shared" si="172"/>
        <v>0</v>
      </c>
      <c r="BA117" s="63">
        <f t="shared" si="172"/>
        <v>0</v>
      </c>
      <c r="BB117" s="63">
        <f t="shared" si="172"/>
        <v>0</v>
      </c>
      <c r="BC117" s="63">
        <f t="shared" si="172"/>
        <v>0</v>
      </c>
      <c r="BD117" s="65">
        <f>SUM(AU117:BC117)</f>
        <v>-1651689</v>
      </c>
      <c r="BF117" s="68">
        <f>+BD117-H117</f>
        <v>0</v>
      </c>
      <c r="BH117" s="63">
        <f t="shared" si="174"/>
        <v>0</v>
      </c>
      <c r="BI117" s="63">
        <f t="shared" si="174"/>
        <v>0</v>
      </c>
      <c r="BJ117" s="63">
        <f t="shared" si="174"/>
        <v>0</v>
      </c>
      <c r="BK117" s="63">
        <f t="shared" si="174"/>
        <v>0</v>
      </c>
      <c r="BL117" s="63">
        <f t="shared" si="174"/>
        <v>0</v>
      </c>
      <c r="BM117" s="63">
        <f t="shared" si="174"/>
        <v>0</v>
      </c>
      <c r="BN117" s="63">
        <f t="shared" si="174"/>
        <v>0</v>
      </c>
      <c r="BO117" s="63">
        <f t="shared" si="174"/>
        <v>0</v>
      </c>
      <c r="BP117" s="63">
        <f t="shared" si="174"/>
        <v>0</v>
      </c>
      <c r="BQ117" s="65">
        <f>SUM(BH117:BP117)</f>
        <v>0</v>
      </c>
      <c r="BS117" s="68">
        <f>+BQ117-E117</f>
        <v>0</v>
      </c>
      <c r="BV117" s="93"/>
      <c r="BW117" s="93"/>
      <c r="BX117" s="93"/>
      <c r="BY117" s="93"/>
      <c r="BZ117" s="93"/>
      <c r="CA117" s="93"/>
      <c r="CB117" s="93"/>
      <c r="CC117" s="93"/>
      <c r="CD117" s="93"/>
      <c r="CE117" s="94"/>
      <c r="CF117" s="95"/>
      <c r="CG117" s="96"/>
      <c r="CJ117" s="63"/>
      <c r="CK117" s="63"/>
      <c r="CL117" s="63"/>
      <c r="CM117" s="63"/>
      <c r="CN117" s="63"/>
      <c r="CO117" s="63"/>
      <c r="CP117" s="63"/>
      <c r="CQ117" s="63"/>
      <c r="CR117" s="63"/>
      <c r="CS117" s="65"/>
      <c r="CU117" s="68"/>
      <c r="CW117" s="63"/>
      <c r="CX117" s="63"/>
      <c r="CY117" s="63"/>
      <c r="CZ117" s="63"/>
      <c r="DA117" s="63"/>
      <c r="DB117" s="63"/>
      <c r="DC117" s="63"/>
      <c r="DD117" s="63"/>
      <c r="DE117" s="63"/>
      <c r="DF117" s="63"/>
      <c r="DH117" s="68"/>
      <c r="DJ117" s="63"/>
      <c r="DK117" s="63"/>
      <c r="DL117" s="63"/>
      <c r="DM117" s="63"/>
      <c r="DN117" s="63"/>
      <c r="DO117" s="63"/>
      <c r="DP117" s="63"/>
      <c r="DQ117" s="63"/>
      <c r="DR117" s="63"/>
      <c r="DS117" s="65"/>
      <c r="DU117" s="68"/>
      <c r="DW117" s="63"/>
      <c r="DX117" s="63"/>
      <c r="DY117" s="63"/>
      <c r="DZ117" s="63"/>
      <c r="EA117" s="63"/>
      <c r="EB117" s="63"/>
      <c r="EC117" s="63"/>
      <c r="ED117" s="63"/>
      <c r="EE117" s="63"/>
      <c r="EF117" s="63"/>
      <c r="EH117" s="68"/>
      <c r="EK117" s="93"/>
      <c r="EL117" s="93"/>
      <c r="EM117" s="93"/>
      <c r="EN117" s="93"/>
      <c r="EO117" s="93"/>
      <c r="EP117" s="93"/>
      <c r="EQ117" s="93"/>
      <c r="ER117" s="93"/>
      <c r="ES117" s="93"/>
      <c r="ET117" s="94"/>
      <c r="EU117" s="95"/>
      <c r="EV117" s="96"/>
    </row>
    <row r="118" spans="1:152" s="19" customFormat="1" ht="61.2" customHeight="1" x14ac:dyDescent="0.25">
      <c r="A118" s="18" t="s">
        <v>249</v>
      </c>
      <c r="B118" s="21" t="s">
        <v>105</v>
      </c>
      <c r="C118" s="21" t="s">
        <v>294</v>
      </c>
      <c r="D118" s="22" t="s">
        <v>186</v>
      </c>
      <c r="E118" s="22"/>
      <c r="F118" s="10"/>
      <c r="G118" s="10">
        <v>-2241604</v>
      </c>
      <c r="H118" s="10">
        <v>-665664</v>
      </c>
      <c r="I118" s="10">
        <f t="shared" si="168"/>
        <v>-2907268</v>
      </c>
      <c r="J118" s="25"/>
      <c r="L118" s="44">
        <v>42234</v>
      </c>
      <c r="M118" s="45" t="s">
        <v>106</v>
      </c>
      <c r="N118" s="45" t="s">
        <v>42</v>
      </c>
      <c r="O118" s="45" t="s">
        <v>42</v>
      </c>
      <c r="P118" s="45"/>
      <c r="R118" s="69" t="s">
        <v>282</v>
      </c>
      <c r="S118" s="51"/>
      <c r="U118" s="63">
        <f t="shared" si="169"/>
        <v>0</v>
      </c>
      <c r="V118" s="63">
        <f t="shared" si="169"/>
        <v>0</v>
      </c>
      <c r="W118" s="63">
        <f t="shared" si="169"/>
        <v>0</v>
      </c>
      <c r="X118" s="63">
        <f t="shared" si="169"/>
        <v>0</v>
      </c>
      <c r="Y118" s="63">
        <f t="shared" si="169"/>
        <v>0</v>
      </c>
      <c r="Z118" s="63">
        <f t="shared" si="169"/>
        <v>0</v>
      </c>
      <c r="AA118" s="63">
        <f t="shared" si="169"/>
        <v>0</v>
      </c>
      <c r="AB118" s="63">
        <f t="shared" si="169"/>
        <v>0</v>
      </c>
      <c r="AC118" s="63">
        <f t="shared" si="169"/>
        <v>0</v>
      </c>
      <c r="AD118" s="65">
        <f t="shared" si="98"/>
        <v>0</v>
      </c>
      <c r="AF118" s="68">
        <f t="shared" si="103"/>
        <v>2241604</v>
      </c>
      <c r="AH118" s="63">
        <f t="shared" si="170"/>
        <v>0</v>
      </c>
      <c r="AI118" s="63">
        <f t="shared" si="170"/>
        <v>0</v>
      </c>
      <c r="AJ118" s="63">
        <f t="shared" si="170"/>
        <v>0</v>
      </c>
      <c r="AK118" s="63">
        <f t="shared" si="170"/>
        <v>0</v>
      </c>
      <c r="AL118" s="63">
        <f t="shared" si="170"/>
        <v>0</v>
      </c>
      <c r="AM118" s="63">
        <f t="shared" si="170"/>
        <v>0</v>
      </c>
      <c r="AN118" s="63">
        <f t="shared" si="170"/>
        <v>0</v>
      </c>
      <c r="AO118" s="63">
        <f t="shared" si="170"/>
        <v>0</v>
      </c>
      <c r="AP118" s="63">
        <f t="shared" si="170"/>
        <v>0</v>
      </c>
      <c r="AQ118" s="65">
        <f t="shared" si="171"/>
        <v>0</v>
      </c>
      <c r="AS118" s="68">
        <f t="shared" si="106"/>
        <v>0</v>
      </c>
      <c r="AU118" s="63">
        <f t="shared" si="172"/>
        <v>0</v>
      </c>
      <c r="AV118" s="63">
        <f t="shared" si="172"/>
        <v>0</v>
      </c>
      <c r="AW118" s="63">
        <f t="shared" si="172"/>
        <v>0</v>
      </c>
      <c r="AX118" s="63">
        <f t="shared" si="172"/>
        <v>0</v>
      </c>
      <c r="AY118" s="63">
        <f t="shared" si="172"/>
        <v>0</v>
      </c>
      <c r="AZ118" s="63">
        <f t="shared" si="172"/>
        <v>0</v>
      </c>
      <c r="BA118" s="63">
        <f t="shared" si="172"/>
        <v>0</v>
      </c>
      <c r="BB118" s="63">
        <f t="shared" si="172"/>
        <v>0</v>
      </c>
      <c r="BC118" s="63">
        <f t="shared" si="172"/>
        <v>0</v>
      </c>
      <c r="BD118" s="65">
        <f t="shared" si="173"/>
        <v>0</v>
      </c>
      <c r="BF118" s="68">
        <f t="shared" si="107"/>
        <v>665664</v>
      </c>
      <c r="BH118" s="63">
        <f t="shared" si="174"/>
        <v>0</v>
      </c>
      <c r="BI118" s="63">
        <f t="shared" si="174"/>
        <v>0</v>
      </c>
      <c r="BJ118" s="63">
        <f t="shared" si="174"/>
        <v>0</v>
      </c>
      <c r="BK118" s="63">
        <f t="shared" si="174"/>
        <v>0</v>
      </c>
      <c r="BL118" s="63">
        <f t="shared" si="174"/>
        <v>0</v>
      </c>
      <c r="BM118" s="63">
        <f t="shared" si="174"/>
        <v>0</v>
      </c>
      <c r="BN118" s="63">
        <f t="shared" si="174"/>
        <v>0</v>
      </c>
      <c r="BO118" s="63">
        <f t="shared" si="174"/>
        <v>0</v>
      </c>
      <c r="BP118" s="63">
        <f t="shared" si="174"/>
        <v>0</v>
      </c>
      <c r="BQ118" s="65">
        <f t="shared" si="175"/>
        <v>0</v>
      </c>
      <c r="BS118" s="68">
        <f t="shared" si="108"/>
        <v>0</v>
      </c>
      <c r="BV118" s="93">
        <f t="shared" si="176"/>
        <v>0</v>
      </c>
      <c r="BW118" s="93">
        <f t="shared" si="176"/>
        <v>0</v>
      </c>
      <c r="BX118" s="93">
        <f t="shared" si="176"/>
        <v>0</v>
      </c>
      <c r="BY118" s="93">
        <f t="shared" si="176"/>
        <v>0</v>
      </c>
      <c r="BZ118" s="93">
        <f t="shared" si="176"/>
        <v>0</v>
      </c>
      <c r="CA118" s="93">
        <f t="shared" si="176"/>
        <v>0</v>
      </c>
      <c r="CB118" s="93">
        <f t="shared" si="176"/>
        <v>0</v>
      </c>
      <c r="CC118" s="93">
        <f t="shared" si="176"/>
        <v>0</v>
      </c>
      <c r="CD118" s="93">
        <f t="shared" si="176"/>
        <v>0</v>
      </c>
      <c r="CE118" s="94">
        <f t="shared" si="177"/>
        <v>0</v>
      </c>
      <c r="CF118" s="95"/>
      <c r="CG118" s="96">
        <f t="shared" si="85"/>
        <v>0</v>
      </c>
      <c r="CJ118" s="63">
        <f t="shared" si="178"/>
        <v>0</v>
      </c>
      <c r="CK118" s="63">
        <f t="shared" si="178"/>
        <v>0</v>
      </c>
      <c r="CL118" s="63">
        <f t="shared" si="178"/>
        <v>0</v>
      </c>
      <c r="CM118" s="63">
        <f t="shared" si="178"/>
        <v>0</v>
      </c>
      <c r="CN118" s="63">
        <f t="shared" si="178"/>
        <v>0</v>
      </c>
      <c r="CO118" s="63">
        <f t="shared" si="178"/>
        <v>-2241604</v>
      </c>
      <c r="CP118" s="63">
        <f t="shared" si="178"/>
        <v>0</v>
      </c>
      <c r="CQ118" s="63">
        <f t="shared" si="178"/>
        <v>0</v>
      </c>
      <c r="CR118" s="63">
        <f t="shared" si="178"/>
        <v>0</v>
      </c>
      <c r="CS118" s="65">
        <f t="shared" si="179"/>
        <v>-2241604</v>
      </c>
      <c r="CU118" s="68">
        <f t="shared" si="105"/>
        <v>-2241604</v>
      </c>
      <c r="CW118" s="63">
        <f t="shared" si="180"/>
        <v>0</v>
      </c>
      <c r="CX118" s="63">
        <f t="shared" si="180"/>
        <v>0</v>
      </c>
      <c r="CY118" s="63">
        <f t="shared" si="180"/>
        <v>0</v>
      </c>
      <c r="CZ118" s="63">
        <f t="shared" si="180"/>
        <v>0</v>
      </c>
      <c r="DA118" s="63">
        <f t="shared" si="180"/>
        <v>0</v>
      </c>
      <c r="DB118" s="63">
        <f t="shared" si="180"/>
        <v>0</v>
      </c>
      <c r="DC118" s="63">
        <f t="shared" si="180"/>
        <v>0</v>
      </c>
      <c r="DD118" s="63">
        <f t="shared" si="180"/>
        <v>0</v>
      </c>
      <c r="DE118" s="63">
        <f t="shared" si="180"/>
        <v>0</v>
      </c>
      <c r="DF118" s="63">
        <f t="shared" si="181"/>
        <v>0</v>
      </c>
      <c r="DH118" s="68">
        <f t="shared" si="86"/>
        <v>0</v>
      </c>
      <c r="DJ118" s="63">
        <f t="shared" si="182"/>
        <v>0</v>
      </c>
      <c r="DK118" s="63">
        <f t="shared" si="182"/>
        <v>0</v>
      </c>
      <c r="DL118" s="63">
        <f t="shared" si="182"/>
        <v>0</v>
      </c>
      <c r="DM118" s="63">
        <f t="shared" si="182"/>
        <v>0</v>
      </c>
      <c r="DN118" s="63">
        <f t="shared" si="182"/>
        <v>0</v>
      </c>
      <c r="DO118" s="63">
        <f t="shared" si="182"/>
        <v>-665664</v>
      </c>
      <c r="DP118" s="63">
        <f t="shared" si="182"/>
        <v>0</v>
      </c>
      <c r="DQ118" s="63">
        <f t="shared" si="182"/>
        <v>0</v>
      </c>
      <c r="DR118" s="63">
        <f t="shared" si="182"/>
        <v>0</v>
      </c>
      <c r="DS118" s="65">
        <f t="shared" si="183"/>
        <v>-665664</v>
      </c>
      <c r="DU118" s="68">
        <f t="shared" si="87"/>
        <v>-665664</v>
      </c>
      <c r="DW118" s="63">
        <f t="shared" si="184"/>
        <v>0</v>
      </c>
      <c r="DX118" s="63">
        <f t="shared" si="184"/>
        <v>0</v>
      </c>
      <c r="DY118" s="63">
        <f t="shared" si="184"/>
        <v>0</v>
      </c>
      <c r="DZ118" s="63">
        <f t="shared" si="184"/>
        <v>0</v>
      </c>
      <c r="EA118" s="63">
        <f t="shared" si="184"/>
        <v>0</v>
      </c>
      <c r="EB118" s="63">
        <f t="shared" si="184"/>
        <v>0</v>
      </c>
      <c r="EC118" s="63">
        <f t="shared" si="184"/>
        <v>0</v>
      </c>
      <c r="ED118" s="63">
        <f t="shared" si="184"/>
        <v>0</v>
      </c>
      <c r="EE118" s="63">
        <f t="shared" si="184"/>
        <v>0</v>
      </c>
      <c r="EF118" s="65">
        <f t="shared" si="186"/>
        <v>0</v>
      </c>
      <c r="EH118" s="68">
        <f t="shared" si="88"/>
        <v>0</v>
      </c>
      <c r="EK118" s="93">
        <f t="shared" si="187"/>
        <v>0</v>
      </c>
      <c r="EL118" s="93">
        <f t="shared" si="187"/>
        <v>0</v>
      </c>
      <c r="EM118" s="93">
        <f t="shared" si="187"/>
        <v>0</v>
      </c>
      <c r="EN118" s="93">
        <f t="shared" si="187"/>
        <v>0</v>
      </c>
      <c r="EO118" s="93">
        <f t="shared" si="187"/>
        <v>0</v>
      </c>
      <c r="EP118" s="93">
        <f t="shared" si="187"/>
        <v>0</v>
      </c>
      <c r="EQ118" s="93">
        <f t="shared" si="187"/>
        <v>0</v>
      </c>
      <c r="ER118" s="93">
        <f t="shared" si="187"/>
        <v>0</v>
      </c>
      <c r="ES118" s="93">
        <f t="shared" si="187"/>
        <v>0</v>
      </c>
      <c r="ET118" s="94">
        <f t="shared" si="188"/>
        <v>0</v>
      </c>
      <c r="EU118" s="95"/>
      <c r="EV118" s="96">
        <f t="shared" si="89"/>
        <v>0</v>
      </c>
    </row>
    <row r="119" spans="1:152" s="19" customFormat="1" ht="15" x14ac:dyDescent="0.25">
      <c r="A119" s="18" t="s">
        <v>250</v>
      </c>
      <c r="B119" s="21"/>
      <c r="C119" s="21"/>
      <c r="D119" s="22"/>
      <c r="E119" s="36"/>
      <c r="F119" s="10"/>
      <c r="G119" s="36"/>
      <c r="H119" s="36"/>
      <c r="I119" s="10"/>
      <c r="J119" s="25"/>
      <c r="L119" s="44"/>
      <c r="M119" s="45"/>
      <c r="N119" s="45"/>
      <c r="O119" s="45"/>
      <c r="P119" s="45"/>
      <c r="R119" s="69" t="s">
        <v>282</v>
      </c>
      <c r="S119" s="51"/>
      <c r="U119" s="63">
        <f t="shared" si="169"/>
        <v>0</v>
      </c>
      <c r="V119" s="63">
        <f t="shared" si="169"/>
        <v>0</v>
      </c>
      <c r="W119" s="63">
        <f t="shared" si="169"/>
        <v>0</v>
      </c>
      <c r="X119" s="63">
        <f t="shared" si="169"/>
        <v>0</v>
      </c>
      <c r="Y119" s="63">
        <f t="shared" si="169"/>
        <v>0</v>
      </c>
      <c r="Z119" s="63">
        <f t="shared" si="169"/>
        <v>0</v>
      </c>
      <c r="AA119" s="63">
        <f t="shared" si="169"/>
        <v>0</v>
      </c>
      <c r="AB119" s="63">
        <f t="shared" si="169"/>
        <v>0</v>
      </c>
      <c r="AC119" s="63">
        <f t="shared" si="169"/>
        <v>0</v>
      </c>
      <c r="AD119" s="65">
        <f t="shared" si="98"/>
        <v>0</v>
      </c>
      <c r="AF119" s="68">
        <f t="shared" si="103"/>
        <v>0</v>
      </c>
      <c r="AH119" s="63">
        <f t="shared" si="170"/>
        <v>0</v>
      </c>
      <c r="AI119" s="63">
        <f t="shared" si="170"/>
        <v>0</v>
      </c>
      <c r="AJ119" s="63">
        <f t="shared" si="170"/>
        <v>0</v>
      </c>
      <c r="AK119" s="63">
        <f t="shared" si="170"/>
        <v>0</v>
      </c>
      <c r="AL119" s="63">
        <f t="shared" si="170"/>
        <v>0</v>
      </c>
      <c r="AM119" s="63">
        <f t="shared" si="170"/>
        <v>0</v>
      </c>
      <c r="AN119" s="63">
        <f t="shared" si="170"/>
        <v>0</v>
      </c>
      <c r="AO119" s="63">
        <f t="shared" si="170"/>
        <v>0</v>
      </c>
      <c r="AP119" s="63">
        <f t="shared" si="170"/>
        <v>0</v>
      </c>
      <c r="AQ119" s="65">
        <f t="shared" si="171"/>
        <v>0</v>
      </c>
      <c r="AS119" s="68">
        <f t="shared" si="106"/>
        <v>0</v>
      </c>
      <c r="AU119" s="63">
        <f t="shared" si="172"/>
        <v>0</v>
      </c>
      <c r="AV119" s="63">
        <f t="shared" si="172"/>
        <v>0</v>
      </c>
      <c r="AW119" s="63">
        <f t="shared" si="172"/>
        <v>0</v>
      </c>
      <c r="AX119" s="63">
        <f t="shared" si="172"/>
        <v>0</v>
      </c>
      <c r="AY119" s="63">
        <f t="shared" si="172"/>
        <v>0</v>
      </c>
      <c r="AZ119" s="63">
        <f t="shared" si="172"/>
        <v>0</v>
      </c>
      <c r="BA119" s="63">
        <f t="shared" si="172"/>
        <v>0</v>
      </c>
      <c r="BB119" s="63">
        <f t="shared" si="172"/>
        <v>0</v>
      </c>
      <c r="BC119" s="63">
        <f t="shared" si="172"/>
        <v>0</v>
      </c>
      <c r="BD119" s="65">
        <f t="shared" si="173"/>
        <v>0</v>
      </c>
      <c r="BF119" s="68">
        <f t="shared" si="107"/>
        <v>0</v>
      </c>
      <c r="BH119" s="63">
        <f t="shared" si="174"/>
        <v>0</v>
      </c>
      <c r="BI119" s="63">
        <f t="shared" si="174"/>
        <v>0</v>
      </c>
      <c r="BJ119" s="63">
        <f t="shared" si="174"/>
        <v>0</v>
      </c>
      <c r="BK119" s="63">
        <f t="shared" si="174"/>
        <v>0</v>
      </c>
      <c r="BL119" s="63">
        <f t="shared" si="174"/>
        <v>0</v>
      </c>
      <c r="BM119" s="63">
        <f t="shared" si="174"/>
        <v>0</v>
      </c>
      <c r="BN119" s="63">
        <f t="shared" si="174"/>
        <v>0</v>
      </c>
      <c r="BO119" s="63">
        <f t="shared" si="174"/>
        <v>0</v>
      </c>
      <c r="BP119" s="63">
        <f t="shared" si="174"/>
        <v>0</v>
      </c>
      <c r="BQ119" s="65">
        <f t="shared" si="175"/>
        <v>0</v>
      </c>
      <c r="BS119" s="68">
        <f t="shared" si="108"/>
        <v>0</v>
      </c>
      <c r="BV119" s="93">
        <f t="shared" si="176"/>
        <v>0</v>
      </c>
      <c r="BW119" s="93">
        <f t="shared" si="176"/>
        <v>0</v>
      </c>
      <c r="BX119" s="93">
        <f t="shared" si="176"/>
        <v>0</v>
      </c>
      <c r="BY119" s="93">
        <f t="shared" si="176"/>
        <v>0</v>
      </c>
      <c r="BZ119" s="93">
        <f t="shared" si="176"/>
        <v>0</v>
      </c>
      <c r="CA119" s="93">
        <f t="shared" si="176"/>
        <v>0</v>
      </c>
      <c r="CB119" s="93">
        <f t="shared" si="176"/>
        <v>0</v>
      </c>
      <c r="CC119" s="93">
        <f t="shared" si="176"/>
        <v>0</v>
      </c>
      <c r="CD119" s="93">
        <f t="shared" si="176"/>
        <v>0</v>
      </c>
      <c r="CE119" s="94">
        <f t="shared" si="177"/>
        <v>0</v>
      </c>
      <c r="CF119" s="95"/>
      <c r="CG119" s="96">
        <f t="shared" si="85"/>
        <v>0</v>
      </c>
      <c r="CJ119" s="63">
        <f t="shared" si="178"/>
        <v>0</v>
      </c>
      <c r="CK119" s="63">
        <f t="shared" si="178"/>
        <v>0</v>
      </c>
      <c r="CL119" s="63">
        <f t="shared" si="178"/>
        <v>0</v>
      </c>
      <c r="CM119" s="63">
        <f t="shared" si="178"/>
        <v>0</v>
      </c>
      <c r="CN119" s="63">
        <f t="shared" si="178"/>
        <v>0</v>
      </c>
      <c r="CO119" s="63">
        <f t="shared" si="178"/>
        <v>0</v>
      </c>
      <c r="CP119" s="63">
        <f t="shared" si="178"/>
        <v>0</v>
      </c>
      <c r="CQ119" s="63">
        <f t="shared" si="178"/>
        <v>0</v>
      </c>
      <c r="CR119" s="63">
        <f t="shared" si="178"/>
        <v>0</v>
      </c>
      <c r="CS119" s="65">
        <f t="shared" si="179"/>
        <v>0</v>
      </c>
      <c r="CU119" s="68">
        <f t="shared" si="105"/>
        <v>0</v>
      </c>
      <c r="CW119" s="63">
        <f t="shared" si="180"/>
        <v>0</v>
      </c>
      <c r="CX119" s="63">
        <f t="shared" si="180"/>
        <v>0</v>
      </c>
      <c r="CY119" s="63">
        <f t="shared" si="180"/>
        <v>0</v>
      </c>
      <c r="CZ119" s="63">
        <f t="shared" si="180"/>
        <v>0</v>
      </c>
      <c r="DA119" s="63">
        <f t="shared" si="180"/>
        <v>0</v>
      </c>
      <c r="DB119" s="63">
        <f t="shared" si="180"/>
        <v>0</v>
      </c>
      <c r="DC119" s="63">
        <f t="shared" si="180"/>
        <v>0</v>
      </c>
      <c r="DD119" s="63">
        <f t="shared" si="180"/>
        <v>0</v>
      </c>
      <c r="DE119" s="63">
        <f t="shared" si="180"/>
        <v>0</v>
      </c>
      <c r="DF119" s="63">
        <f t="shared" si="181"/>
        <v>0</v>
      </c>
      <c r="DH119" s="68">
        <f t="shared" si="86"/>
        <v>0</v>
      </c>
      <c r="DJ119" s="63">
        <f t="shared" si="182"/>
        <v>0</v>
      </c>
      <c r="DK119" s="63">
        <f t="shared" si="182"/>
        <v>0</v>
      </c>
      <c r="DL119" s="63">
        <f t="shared" si="182"/>
        <v>0</v>
      </c>
      <c r="DM119" s="63">
        <f t="shared" si="182"/>
        <v>0</v>
      </c>
      <c r="DN119" s="63">
        <f t="shared" si="182"/>
        <v>0</v>
      </c>
      <c r="DO119" s="63">
        <f t="shared" si="182"/>
        <v>0</v>
      </c>
      <c r="DP119" s="63">
        <f t="shared" si="182"/>
        <v>0</v>
      </c>
      <c r="DQ119" s="63">
        <f t="shared" si="182"/>
        <v>0</v>
      </c>
      <c r="DR119" s="63">
        <f t="shared" si="182"/>
        <v>0</v>
      </c>
      <c r="DS119" s="65">
        <f t="shared" si="183"/>
        <v>0</v>
      </c>
      <c r="DU119" s="68">
        <f t="shared" si="87"/>
        <v>0</v>
      </c>
      <c r="DW119" s="63">
        <f t="shared" si="184"/>
        <v>0</v>
      </c>
      <c r="DX119" s="63">
        <f t="shared" si="184"/>
        <v>0</v>
      </c>
      <c r="DY119" s="63">
        <f t="shared" si="184"/>
        <v>0</v>
      </c>
      <c r="DZ119" s="63">
        <f t="shared" si="184"/>
        <v>0</v>
      </c>
      <c r="EA119" s="63">
        <f t="shared" si="184"/>
        <v>0</v>
      </c>
      <c r="EB119" s="63">
        <f t="shared" si="184"/>
        <v>0</v>
      </c>
      <c r="EC119" s="63">
        <f t="shared" si="184"/>
        <v>0</v>
      </c>
      <c r="ED119" s="63">
        <f t="shared" si="184"/>
        <v>0</v>
      </c>
      <c r="EE119" s="63">
        <f t="shared" si="184"/>
        <v>0</v>
      </c>
      <c r="EF119" s="65">
        <f t="shared" si="186"/>
        <v>0</v>
      </c>
      <c r="EH119" s="68">
        <f t="shared" si="88"/>
        <v>0</v>
      </c>
      <c r="EK119" s="93">
        <f t="shared" si="187"/>
        <v>0</v>
      </c>
      <c r="EL119" s="93">
        <f t="shared" si="187"/>
        <v>0</v>
      </c>
      <c r="EM119" s="93">
        <f t="shared" si="187"/>
        <v>0</v>
      </c>
      <c r="EN119" s="93">
        <f t="shared" si="187"/>
        <v>0</v>
      </c>
      <c r="EO119" s="93">
        <f t="shared" si="187"/>
        <v>0</v>
      </c>
      <c r="EP119" s="93">
        <f t="shared" si="187"/>
        <v>0</v>
      </c>
      <c r="EQ119" s="93">
        <f t="shared" si="187"/>
        <v>0</v>
      </c>
      <c r="ER119" s="93">
        <f t="shared" si="187"/>
        <v>0</v>
      </c>
      <c r="ES119" s="93">
        <f t="shared" si="187"/>
        <v>0</v>
      </c>
      <c r="ET119" s="94">
        <f t="shared" si="188"/>
        <v>0</v>
      </c>
      <c r="EU119" s="95"/>
      <c r="EV119" s="96">
        <f t="shared" si="89"/>
        <v>0</v>
      </c>
    </row>
    <row r="120" spans="1:152" s="19" customFormat="1" ht="30" x14ac:dyDescent="0.25">
      <c r="A120" s="18" t="s">
        <v>325</v>
      </c>
      <c r="B120" s="21" t="s">
        <v>105</v>
      </c>
      <c r="C120" s="21" t="s">
        <v>294</v>
      </c>
      <c r="D120" s="22" t="s">
        <v>377</v>
      </c>
      <c r="E120" s="22"/>
      <c r="F120" s="10"/>
      <c r="G120" s="10">
        <v>-307319</v>
      </c>
      <c r="H120" s="10">
        <f>-G120-3541418</f>
        <v>-3234099</v>
      </c>
      <c r="I120" s="10">
        <f t="shared" si="168"/>
        <v>-3541418</v>
      </c>
      <c r="J120" s="25">
        <v>-37</v>
      </c>
      <c r="L120" s="44">
        <v>42234</v>
      </c>
      <c r="M120" s="45" t="s">
        <v>106</v>
      </c>
      <c r="N120" s="45" t="s">
        <v>42</v>
      </c>
      <c r="O120" s="45" t="s">
        <v>42</v>
      </c>
      <c r="P120" s="45"/>
      <c r="R120" s="69" t="s">
        <v>282</v>
      </c>
      <c r="S120" s="51"/>
      <c r="U120" s="63">
        <f t="shared" si="169"/>
        <v>0</v>
      </c>
      <c r="V120" s="63">
        <f t="shared" si="169"/>
        <v>0</v>
      </c>
      <c r="W120" s="63">
        <f t="shared" si="169"/>
        <v>0</v>
      </c>
      <c r="X120" s="63">
        <f t="shared" si="169"/>
        <v>0</v>
      </c>
      <c r="Y120" s="63">
        <f t="shared" si="169"/>
        <v>0</v>
      </c>
      <c r="Z120" s="63">
        <f t="shared" si="169"/>
        <v>0</v>
      </c>
      <c r="AA120" s="63">
        <f t="shared" si="169"/>
        <v>0</v>
      </c>
      <c r="AB120" s="63">
        <f t="shared" si="169"/>
        <v>0</v>
      </c>
      <c r="AC120" s="63">
        <f t="shared" si="169"/>
        <v>0</v>
      </c>
      <c r="AD120" s="65">
        <f t="shared" si="98"/>
        <v>0</v>
      </c>
      <c r="AF120" s="68">
        <f t="shared" si="103"/>
        <v>307319</v>
      </c>
      <c r="AH120" s="63">
        <f t="shared" si="170"/>
        <v>0</v>
      </c>
      <c r="AI120" s="63">
        <f t="shared" si="170"/>
        <v>0</v>
      </c>
      <c r="AJ120" s="63">
        <f t="shared" si="170"/>
        <v>0</v>
      </c>
      <c r="AK120" s="63">
        <f t="shared" si="170"/>
        <v>0</v>
      </c>
      <c r="AL120" s="63">
        <f t="shared" si="170"/>
        <v>0</v>
      </c>
      <c r="AM120" s="63">
        <f t="shared" si="170"/>
        <v>0</v>
      </c>
      <c r="AN120" s="63">
        <f t="shared" si="170"/>
        <v>0</v>
      </c>
      <c r="AO120" s="63">
        <f t="shared" si="170"/>
        <v>0</v>
      </c>
      <c r="AP120" s="63">
        <f t="shared" si="170"/>
        <v>0</v>
      </c>
      <c r="AQ120" s="65">
        <f t="shared" si="171"/>
        <v>0</v>
      </c>
      <c r="AS120" s="68">
        <f t="shared" si="106"/>
        <v>0</v>
      </c>
      <c r="AU120" s="63">
        <f t="shared" si="172"/>
        <v>0</v>
      </c>
      <c r="AV120" s="63">
        <f t="shared" si="172"/>
        <v>0</v>
      </c>
      <c r="AW120" s="63">
        <f t="shared" si="172"/>
        <v>0</v>
      </c>
      <c r="AX120" s="63">
        <f t="shared" si="172"/>
        <v>0</v>
      </c>
      <c r="AY120" s="63">
        <f t="shared" si="172"/>
        <v>0</v>
      </c>
      <c r="AZ120" s="63">
        <f t="shared" si="172"/>
        <v>0</v>
      </c>
      <c r="BA120" s="63">
        <f t="shared" si="172"/>
        <v>0</v>
      </c>
      <c r="BB120" s="63">
        <f t="shared" si="172"/>
        <v>0</v>
      </c>
      <c r="BC120" s="63">
        <f t="shared" si="172"/>
        <v>0</v>
      </c>
      <c r="BD120" s="65">
        <f t="shared" si="173"/>
        <v>0</v>
      </c>
      <c r="BF120" s="68">
        <f t="shared" si="107"/>
        <v>3234099</v>
      </c>
      <c r="BH120" s="63">
        <f t="shared" si="174"/>
        <v>0</v>
      </c>
      <c r="BI120" s="63">
        <f t="shared" si="174"/>
        <v>0</v>
      </c>
      <c r="BJ120" s="63">
        <f t="shared" si="174"/>
        <v>0</v>
      </c>
      <c r="BK120" s="63">
        <f t="shared" si="174"/>
        <v>0</v>
      </c>
      <c r="BL120" s="63">
        <f t="shared" si="174"/>
        <v>0</v>
      </c>
      <c r="BM120" s="63">
        <f t="shared" si="174"/>
        <v>0</v>
      </c>
      <c r="BN120" s="63">
        <f t="shared" si="174"/>
        <v>0</v>
      </c>
      <c r="BO120" s="63">
        <f t="shared" si="174"/>
        <v>0</v>
      </c>
      <c r="BP120" s="63">
        <f t="shared" si="174"/>
        <v>0</v>
      </c>
      <c r="BQ120" s="65">
        <f t="shared" si="175"/>
        <v>0</v>
      </c>
      <c r="BS120" s="68">
        <f t="shared" si="108"/>
        <v>0</v>
      </c>
      <c r="BV120" s="93">
        <f t="shared" si="176"/>
        <v>0</v>
      </c>
      <c r="BW120" s="93">
        <f t="shared" si="176"/>
        <v>0</v>
      </c>
      <c r="BX120" s="93">
        <f t="shared" si="176"/>
        <v>0</v>
      </c>
      <c r="BY120" s="93">
        <f t="shared" si="176"/>
        <v>0</v>
      </c>
      <c r="BZ120" s="93">
        <f t="shared" si="176"/>
        <v>0</v>
      </c>
      <c r="CA120" s="93">
        <f t="shared" si="176"/>
        <v>0</v>
      </c>
      <c r="CB120" s="93">
        <f t="shared" si="176"/>
        <v>0</v>
      </c>
      <c r="CC120" s="93">
        <f t="shared" si="176"/>
        <v>0</v>
      </c>
      <c r="CD120" s="93">
        <f t="shared" si="176"/>
        <v>0</v>
      </c>
      <c r="CE120" s="94">
        <f t="shared" si="177"/>
        <v>0</v>
      </c>
      <c r="CF120" s="95"/>
      <c r="CG120" s="96">
        <f t="shared" si="85"/>
        <v>0</v>
      </c>
      <c r="CJ120" s="63">
        <f t="shared" si="178"/>
        <v>0</v>
      </c>
      <c r="CK120" s="63">
        <f t="shared" si="178"/>
        <v>0</v>
      </c>
      <c r="CL120" s="63">
        <f t="shared" si="178"/>
        <v>0</v>
      </c>
      <c r="CM120" s="63">
        <f t="shared" si="178"/>
        <v>0</v>
      </c>
      <c r="CN120" s="63">
        <f t="shared" si="178"/>
        <v>0</v>
      </c>
      <c r="CO120" s="63">
        <f t="shared" si="178"/>
        <v>-307319</v>
      </c>
      <c r="CP120" s="63">
        <f t="shared" si="178"/>
        <v>0</v>
      </c>
      <c r="CQ120" s="63">
        <f t="shared" si="178"/>
        <v>0</v>
      </c>
      <c r="CR120" s="63">
        <f t="shared" si="178"/>
        <v>0</v>
      </c>
      <c r="CS120" s="65">
        <f t="shared" si="179"/>
        <v>-307319</v>
      </c>
      <c r="CU120" s="68">
        <f t="shared" si="105"/>
        <v>-307319</v>
      </c>
      <c r="CW120" s="63">
        <f t="shared" si="180"/>
        <v>0</v>
      </c>
      <c r="CX120" s="63">
        <f t="shared" si="180"/>
        <v>0</v>
      </c>
      <c r="CY120" s="63">
        <f t="shared" si="180"/>
        <v>0</v>
      </c>
      <c r="CZ120" s="63">
        <f t="shared" si="180"/>
        <v>0</v>
      </c>
      <c r="DA120" s="63">
        <f t="shared" si="180"/>
        <v>0</v>
      </c>
      <c r="DB120" s="63">
        <f t="shared" si="180"/>
        <v>0</v>
      </c>
      <c r="DC120" s="63">
        <f t="shared" si="180"/>
        <v>0</v>
      </c>
      <c r="DD120" s="63">
        <f t="shared" si="180"/>
        <v>0</v>
      </c>
      <c r="DE120" s="63">
        <f t="shared" si="180"/>
        <v>0</v>
      </c>
      <c r="DF120" s="63">
        <f t="shared" si="181"/>
        <v>0</v>
      </c>
      <c r="DH120" s="68">
        <f t="shared" si="86"/>
        <v>0</v>
      </c>
      <c r="DJ120" s="63">
        <f t="shared" si="182"/>
        <v>0</v>
      </c>
      <c r="DK120" s="63">
        <f t="shared" si="182"/>
        <v>0</v>
      </c>
      <c r="DL120" s="63">
        <f t="shared" si="182"/>
        <v>0</v>
      </c>
      <c r="DM120" s="63">
        <f t="shared" si="182"/>
        <v>0</v>
      </c>
      <c r="DN120" s="63">
        <f t="shared" si="182"/>
        <v>0</v>
      </c>
      <c r="DO120" s="63">
        <f t="shared" si="182"/>
        <v>-3234099</v>
      </c>
      <c r="DP120" s="63">
        <f t="shared" si="182"/>
        <v>0</v>
      </c>
      <c r="DQ120" s="63">
        <f t="shared" si="182"/>
        <v>0</v>
      </c>
      <c r="DR120" s="63">
        <f t="shared" si="182"/>
        <v>0</v>
      </c>
      <c r="DS120" s="65">
        <f t="shared" si="183"/>
        <v>-3234099</v>
      </c>
      <c r="DU120" s="68">
        <f t="shared" si="87"/>
        <v>-3234099</v>
      </c>
      <c r="DW120" s="63">
        <f t="shared" si="184"/>
        <v>0</v>
      </c>
      <c r="DX120" s="63">
        <f t="shared" si="184"/>
        <v>0</v>
      </c>
      <c r="DY120" s="63">
        <f t="shared" si="184"/>
        <v>0</v>
      </c>
      <c r="DZ120" s="63">
        <f t="shared" si="184"/>
        <v>0</v>
      </c>
      <c r="EA120" s="63">
        <f t="shared" si="184"/>
        <v>0</v>
      </c>
      <c r="EB120" s="63">
        <f t="shared" si="184"/>
        <v>0</v>
      </c>
      <c r="EC120" s="63">
        <f t="shared" si="184"/>
        <v>0</v>
      </c>
      <c r="ED120" s="63">
        <f t="shared" si="184"/>
        <v>0</v>
      </c>
      <c r="EE120" s="63">
        <f t="shared" si="184"/>
        <v>0</v>
      </c>
      <c r="EF120" s="65">
        <f t="shared" si="186"/>
        <v>0</v>
      </c>
      <c r="EH120" s="68">
        <f t="shared" si="88"/>
        <v>0</v>
      </c>
      <c r="EK120" s="93">
        <f t="shared" si="187"/>
        <v>0</v>
      </c>
      <c r="EL120" s="93">
        <f t="shared" si="187"/>
        <v>0</v>
      </c>
      <c r="EM120" s="93">
        <f t="shared" si="187"/>
        <v>0</v>
      </c>
      <c r="EN120" s="93">
        <f t="shared" si="187"/>
        <v>0</v>
      </c>
      <c r="EO120" s="93">
        <f t="shared" si="187"/>
        <v>0</v>
      </c>
      <c r="EP120" s="93">
        <f t="shared" si="187"/>
        <v>-37</v>
      </c>
      <c r="EQ120" s="93">
        <f t="shared" si="187"/>
        <v>0</v>
      </c>
      <c r="ER120" s="93">
        <f t="shared" si="187"/>
        <v>0</v>
      </c>
      <c r="ES120" s="93">
        <f t="shared" si="187"/>
        <v>0</v>
      </c>
      <c r="ET120" s="94">
        <f t="shared" si="188"/>
        <v>-37</v>
      </c>
      <c r="EU120" s="95"/>
      <c r="EV120" s="96">
        <f t="shared" si="89"/>
        <v>-37</v>
      </c>
    </row>
    <row r="121" spans="1:152" s="19" customFormat="1" ht="30" x14ac:dyDescent="0.25">
      <c r="A121" s="18" t="s">
        <v>251</v>
      </c>
      <c r="B121" s="21" t="s">
        <v>105</v>
      </c>
      <c r="C121" s="21" t="s">
        <v>296</v>
      </c>
      <c r="D121" s="22" t="s">
        <v>132</v>
      </c>
      <c r="E121" s="22"/>
      <c r="F121" s="10"/>
      <c r="G121" s="10"/>
      <c r="H121" s="10">
        <v>-829000</v>
      </c>
      <c r="I121" s="10">
        <f t="shared" si="168"/>
        <v>-829000</v>
      </c>
      <c r="J121" s="25"/>
      <c r="L121" s="44">
        <v>42234</v>
      </c>
      <c r="M121" s="45" t="s">
        <v>106</v>
      </c>
      <c r="N121" s="45" t="s">
        <v>42</v>
      </c>
      <c r="O121" s="45" t="s">
        <v>42</v>
      </c>
      <c r="P121" s="45"/>
      <c r="R121" s="69" t="s">
        <v>282</v>
      </c>
      <c r="S121" s="51"/>
      <c r="U121" s="63">
        <f t="shared" si="169"/>
        <v>0</v>
      </c>
      <c r="V121" s="63">
        <f t="shared" si="169"/>
        <v>0</v>
      </c>
      <c r="W121" s="63">
        <f t="shared" si="169"/>
        <v>0</v>
      </c>
      <c r="X121" s="63">
        <f t="shared" si="169"/>
        <v>0</v>
      </c>
      <c r="Y121" s="63">
        <f t="shared" si="169"/>
        <v>0</v>
      </c>
      <c r="Z121" s="63">
        <f t="shared" si="169"/>
        <v>0</v>
      </c>
      <c r="AA121" s="63">
        <f t="shared" si="169"/>
        <v>0</v>
      </c>
      <c r="AB121" s="63">
        <f t="shared" si="169"/>
        <v>0</v>
      </c>
      <c r="AC121" s="63">
        <f t="shared" si="169"/>
        <v>0</v>
      </c>
      <c r="AD121" s="65">
        <f t="shared" si="98"/>
        <v>0</v>
      </c>
      <c r="AF121" s="68">
        <f t="shared" si="103"/>
        <v>0</v>
      </c>
      <c r="AH121" s="63">
        <f t="shared" si="170"/>
        <v>0</v>
      </c>
      <c r="AI121" s="63">
        <f t="shared" si="170"/>
        <v>0</v>
      </c>
      <c r="AJ121" s="63">
        <f t="shared" si="170"/>
        <v>0</v>
      </c>
      <c r="AK121" s="63">
        <f t="shared" si="170"/>
        <v>0</v>
      </c>
      <c r="AL121" s="63">
        <f t="shared" si="170"/>
        <v>0</v>
      </c>
      <c r="AM121" s="63">
        <f t="shared" si="170"/>
        <v>0</v>
      </c>
      <c r="AN121" s="63">
        <f t="shared" si="170"/>
        <v>0</v>
      </c>
      <c r="AO121" s="63">
        <f t="shared" si="170"/>
        <v>0</v>
      </c>
      <c r="AP121" s="63">
        <f t="shared" si="170"/>
        <v>0</v>
      </c>
      <c r="AQ121" s="65">
        <f t="shared" si="171"/>
        <v>0</v>
      </c>
      <c r="AS121" s="68">
        <f t="shared" si="106"/>
        <v>0</v>
      </c>
      <c r="AU121" s="63">
        <f t="shared" si="172"/>
        <v>0</v>
      </c>
      <c r="AV121" s="63">
        <f t="shared" si="172"/>
        <v>0</v>
      </c>
      <c r="AW121" s="63">
        <f t="shared" si="172"/>
        <v>0</v>
      </c>
      <c r="AX121" s="63">
        <f t="shared" si="172"/>
        <v>0</v>
      </c>
      <c r="AY121" s="63">
        <f t="shared" si="172"/>
        <v>0</v>
      </c>
      <c r="AZ121" s="63">
        <f t="shared" si="172"/>
        <v>0</v>
      </c>
      <c r="BA121" s="63">
        <f t="shared" si="172"/>
        <v>0</v>
      </c>
      <c r="BB121" s="63">
        <f t="shared" si="172"/>
        <v>0</v>
      </c>
      <c r="BC121" s="63">
        <f t="shared" si="172"/>
        <v>0</v>
      </c>
      <c r="BD121" s="65">
        <f t="shared" si="173"/>
        <v>0</v>
      </c>
      <c r="BF121" s="68">
        <f t="shared" si="107"/>
        <v>829000</v>
      </c>
      <c r="BH121" s="63">
        <f t="shared" si="174"/>
        <v>0</v>
      </c>
      <c r="BI121" s="63">
        <f t="shared" si="174"/>
        <v>0</v>
      </c>
      <c r="BJ121" s="63">
        <f t="shared" si="174"/>
        <v>0</v>
      </c>
      <c r="BK121" s="63">
        <f t="shared" si="174"/>
        <v>0</v>
      </c>
      <c r="BL121" s="63">
        <f t="shared" si="174"/>
        <v>0</v>
      </c>
      <c r="BM121" s="63">
        <f t="shared" si="174"/>
        <v>0</v>
      </c>
      <c r="BN121" s="63">
        <f t="shared" si="174"/>
        <v>0</v>
      </c>
      <c r="BO121" s="63">
        <f t="shared" si="174"/>
        <v>0</v>
      </c>
      <c r="BP121" s="63">
        <f t="shared" si="174"/>
        <v>0</v>
      </c>
      <c r="BQ121" s="65">
        <f t="shared" si="175"/>
        <v>0</v>
      </c>
      <c r="BS121" s="68">
        <f t="shared" si="108"/>
        <v>0</v>
      </c>
      <c r="BV121" s="93">
        <f t="shared" si="176"/>
        <v>0</v>
      </c>
      <c r="BW121" s="93">
        <f t="shared" si="176"/>
        <v>0</v>
      </c>
      <c r="BX121" s="93">
        <f t="shared" si="176"/>
        <v>0</v>
      </c>
      <c r="BY121" s="93">
        <f t="shared" si="176"/>
        <v>0</v>
      </c>
      <c r="BZ121" s="93">
        <f t="shared" si="176"/>
        <v>0</v>
      </c>
      <c r="CA121" s="93">
        <f t="shared" si="176"/>
        <v>0</v>
      </c>
      <c r="CB121" s="93">
        <f t="shared" si="176"/>
        <v>0</v>
      </c>
      <c r="CC121" s="93">
        <f t="shared" si="176"/>
        <v>0</v>
      </c>
      <c r="CD121" s="93">
        <f t="shared" si="176"/>
        <v>0</v>
      </c>
      <c r="CE121" s="94">
        <f t="shared" si="177"/>
        <v>0</v>
      </c>
      <c r="CF121" s="95"/>
      <c r="CG121" s="96">
        <f t="shared" si="85"/>
        <v>0</v>
      </c>
      <c r="CJ121" s="63">
        <f t="shared" si="178"/>
        <v>0</v>
      </c>
      <c r="CK121" s="63">
        <f t="shared" si="178"/>
        <v>0</v>
      </c>
      <c r="CL121" s="63">
        <f t="shared" si="178"/>
        <v>0</v>
      </c>
      <c r="CM121" s="63">
        <f t="shared" si="178"/>
        <v>0</v>
      </c>
      <c r="CN121" s="63">
        <f t="shared" si="178"/>
        <v>0</v>
      </c>
      <c r="CO121" s="63">
        <f t="shared" si="178"/>
        <v>0</v>
      </c>
      <c r="CP121" s="63">
        <f t="shared" si="178"/>
        <v>0</v>
      </c>
      <c r="CQ121" s="63">
        <f t="shared" si="178"/>
        <v>0</v>
      </c>
      <c r="CR121" s="63">
        <f t="shared" si="178"/>
        <v>0</v>
      </c>
      <c r="CS121" s="65">
        <f t="shared" si="179"/>
        <v>0</v>
      </c>
      <c r="CU121" s="68">
        <f t="shared" si="105"/>
        <v>0</v>
      </c>
      <c r="CW121" s="63">
        <f t="shared" si="180"/>
        <v>0</v>
      </c>
      <c r="CX121" s="63">
        <f t="shared" si="180"/>
        <v>0</v>
      </c>
      <c r="CY121" s="63">
        <f t="shared" si="180"/>
        <v>0</v>
      </c>
      <c r="CZ121" s="63">
        <f t="shared" si="180"/>
        <v>0</v>
      </c>
      <c r="DA121" s="63">
        <f t="shared" si="180"/>
        <v>0</v>
      </c>
      <c r="DB121" s="63">
        <f t="shared" si="180"/>
        <v>0</v>
      </c>
      <c r="DC121" s="63">
        <f t="shared" si="180"/>
        <v>0</v>
      </c>
      <c r="DD121" s="63">
        <f t="shared" si="180"/>
        <v>0</v>
      </c>
      <c r="DE121" s="63">
        <f t="shared" si="180"/>
        <v>0</v>
      </c>
      <c r="DF121" s="63">
        <f t="shared" si="181"/>
        <v>0</v>
      </c>
      <c r="DH121" s="68">
        <f t="shared" si="86"/>
        <v>0</v>
      </c>
      <c r="DJ121" s="63">
        <f t="shared" si="182"/>
        <v>0</v>
      </c>
      <c r="DK121" s="63">
        <f t="shared" si="182"/>
        <v>0</v>
      </c>
      <c r="DL121" s="63">
        <f t="shared" si="182"/>
        <v>0</v>
      </c>
      <c r="DM121" s="63">
        <f t="shared" si="182"/>
        <v>0</v>
      </c>
      <c r="DN121" s="63">
        <f t="shared" si="182"/>
        <v>0</v>
      </c>
      <c r="DO121" s="63">
        <f t="shared" si="182"/>
        <v>0</v>
      </c>
      <c r="DP121" s="63">
        <f t="shared" si="182"/>
        <v>0</v>
      </c>
      <c r="DQ121" s="63">
        <f t="shared" si="182"/>
        <v>-829000</v>
      </c>
      <c r="DR121" s="63">
        <f t="shared" si="182"/>
        <v>0</v>
      </c>
      <c r="DS121" s="65">
        <f t="shared" si="183"/>
        <v>-829000</v>
      </c>
      <c r="DU121" s="68">
        <f t="shared" si="87"/>
        <v>-829000</v>
      </c>
      <c r="DW121" s="63">
        <f t="shared" si="184"/>
        <v>0</v>
      </c>
      <c r="DX121" s="63">
        <f t="shared" si="184"/>
        <v>0</v>
      </c>
      <c r="DY121" s="63">
        <f t="shared" si="184"/>
        <v>0</v>
      </c>
      <c r="DZ121" s="63">
        <f t="shared" si="184"/>
        <v>0</v>
      </c>
      <c r="EA121" s="63">
        <f t="shared" si="184"/>
        <v>0</v>
      </c>
      <c r="EB121" s="63">
        <f t="shared" si="184"/>
        <v>0</v>
      </c>
      <c r="EC121" s="63">
        <f t="shared" si="184"/>
        <v>0</v>
      </c>
      <c r="ED121" s="63">
        <f t="shared" si="184"/>
        <v>0</v>
      </c>
      <c r="EE121" s="63">
        <f t="shared" si="184"/>
        <v>0</v>
      </c>
      <c r="EF121" s="65">
        <f t="shared" si="186"/>
        <v>0</v>
      </c>
      <c r="EH121" s="68">
        <f t="shared" si="88"/>
        <v>0</v>
      </c>
      <c r="EK121" s="93">
        <f t="shared" si="187"/>
        <v>0</v>
      </c>
      <c r="EL121" s="93">
        <f t="shared" si="187"/>
        <v>0</v>
      </c>
      <c r="EM121" s="93">
        <f t="shared" si="187"/>
        <v>0</v>
      </c>
      <c r="EN121" s="93">
        <f t="shared" si="187"/>
        <v>0</v>
      </c>
      <c r="EO121" s="93">
        <f t="shared" si="187"/>
        <v>0</v>
      </c>
      <c r="EP121" s="93">
        <f t="shared" si="187"/>
        <v>0</v>
      </c>
      <c r="EQ121" s="93">
        <f t="shared" si="187"/>
        <v>0</v>
      </c>
      <c r="ER121" s="93">
        <f t="shared" si="187"/>
        <v>0</v>
      </c>
      <c r="ES121" s="93">
        <f t="shared" si="187"/>
        <v>0</v>
      </c>
      <c r="ET121" s="94">
        <f t="shared" si="188"/>
        <v>0</v>
      </c>
      <c r="EU121" s="95"/>
      <c r="EV121" s="96">
        <f t="shared" si="89"/>
        <v>0</v>
      </c>
    </row>
    <row r="122" spans="1:152" s="19" customFormat="1" ht="30" x14ac:dyDescent="0.25">
      <c r="A122" s="18" t="s">
        <v>252</v>
      </c>
      <c r="B122" s="21" t="s">
        <v>51</v>
      </c>
      <c r="C122" s="21" t="s">
        <v>296</v>
      </c>
      <c r="D122" s="22" t="s">
        <v>110</v>
      </c>
      <c r="E122" s="22"/>
      <c r="F122" s="10"/>
      <c r="G122" s="10">
        <f>-ROUND(1029750*0.23,0)</f>
        <v>-236843</v>
      </c>
      <c r="H122" s="10">
        <f>-(1029750+G122)</f>
        <v>-792907</v>
      </c>
      <c r="I122" s="10">
        <f t="shared" si="168"/>
        <v>-1029750</v>
      </c>
      <c r="J122" s="25"/>
      <c r="L122" s="44">
        <v>42235</v>
      </c>
      <c r="M122" s="45" t="s">
        <v>106</v>
      </c>
      <c r="N122" s="45" t="s">
        <v>42</v>
      </c>
      <c r="O122" s="45" t="s">
        <v>42</v>
      </c>
      <c r="P122" s="45"/>
      <c r="R122" s="69" t="s">
        <v>282</v>
      </c>
      <c r="S122" s="51"/>
      <c r="U122" s="63">
        <f t="shared" si="169"/>
        <v>0</v>
      </c>
      <c r="V122" s="63">
        <f t="shared" si="169"/>
        <v>0</v>
      </c>
      <c r="W122" s="63">
        <f t="shared" si="169"/>
        <v>0</v>
      </c>
      <c r="X122" s="63">
        <f t="shared" si="169"/>
        <v>0</v>
      </c>
      <c r="Y122" s="63">
        <f t="shared" si="169"/>
        <v>0</v>
      </c>
      <c r="Z122" s="63">
        <f t="shared" si="169"/>
        <v>0</v>
      </c>
      <c r="AA122" s="63">
        <f t="shared" si="169"/>
        <v>0</v>
      </c>
      <c r="AB122" s="63">
        <f t="shared" si="169"/>
        <v>0</v>
      </c>
      <c r="AC122" s="63">
        <f t="shared" si="169"/>
        <v>0</v>
      </c>
      <c r="AD122" s="65">
        <f t="shared" si="98"/>
        <v>0</v>
      </c>
      <c r="AF122" s="68">
        <f t="shared" si="103"/>
        <v>236843</v>
      </c>
      <c r="AH122" s="63">
        <f t="shared" si="170"/>
        <v>0</v>
      </c>
      <c r="AI122" s="63">
        <f t="shared" si="170"/>
        <v>0</v>
      </c>
      <c r="AJ122" s="63">
        <f t="shared" si="170"/>
        <v>0</v>
      </c>
      <c r="AK122" s="63">
        <f t="shared" si="170"/>
        <v>0</v>
      </c>
      <c r="AL122" s="63">
        <f t="shared" si="170"/>
        <v>0</v>
      </c>
      <c r="AM122" s="63">
        <f t="shared" si="170"/>
        <v>0</v>
      </c>
      <c r="AN122" s="63">
        <f t="shared" si="170"/>
        <v>0</v>
      </c>
      <c r="AO122" s="63">
        <f t="shared" si="170"/>
        <v>0</v>
      </c>
      <c r="AP122" s="63">
        <f t="shared" si="170"/>
        <v>0</v>
      </c>
      <c r="AQ122" s="65">
        <f t="shared" si="171"/>
        <v>0</v>
      </c>
      <c r="AS122" s="68">
        <f t="shared" si="106"/>
        <v>0</v>
      </c>
      <c r="AU122" s="63">
        <f t="shared" si="172"/>
        <v>0</v>
      </c>
      <c r="AV122" s="63">
        <f t="shared" si="172"/>
        <v>0</v>
      </c>
      <c r="AW122" s="63">
        <f t="shared" si="172"/>
        <v>0</v>
      </c>
      <c r="AX122" s="63">
        <f t="shared" si="172"/>
        <v>0</v>
      </c>
      <c r="AY122" s="63">
        <f t="shared" si="172"/>
        <v>0</v>
      </c>
      <c r="AZ122" s="63">
        <f t="shared" si="172"/>
        <v>0</v>
      </c>
      <c r="BA122" s="63">
        <f t="shared" si="172"/>
        <v>0</v>
      </c>
      <c r="BB122" s="63">
        <f t="shared" si="172"/>
        <v>0</v>
      </c>
      <c r="BC122" s="63">
        <f t="shared" si="172"/>
        <v>0</v>
      </c>
      <c r="BD122" s="65">
        <f t="shared" si="173"/>
        <v>0</v>
      </c>
      <c r="BF122" s="68">
        <f t="shared" si="107"/>
        <v>792907</v>
      </c>
      <c r="BH122" s="63">
        <f t="shared" si="174"/>
        <v>0</v>
      </c>
      <c r="BI122" s="63">
        <f t="shared" si="174"/>
        <v>0</v>
      </c>
      <c r="BJ122" s="63">
        <f t="shared" si="174"/>
        <v>0</v>
      </c>
      <c r="BK122" s="63">
        <f t="shared" si="174"/>
        <v>0</v>
      </c>
      <c r="BL122" s="63">
        <f t="shared" si="174"/>
        <v>0</v>
      </c>
      <c r="BM122" s="63">
        <f t="shared" si="174"/>
        <v>0</v>
      </c>
      <c r="BN122" s="63">
        <f t="shared" si="174"/>
        <v>0</v>
      </c>
      <c r="BO122" s="63">
        <f t="shared" si="174"/>
        <v>0</v>
      </c>
      <c r="BP122" s="63">
        <f t="shared" si="174"/>
        <v>0</v>
      </c>
      <c r="BQ122" s="65">
        <f t="shared" si="175"/>
        <v>0</v>
      </c>
      <c r="BS122" s="68">
        <f t="shared" si="108"/>
        <v>0</v>
      </c>
      <c r="BV122" s="93">
        <f t="shared" si="176"/>
        <v>0</v>
      </c>
      <c r="BW122" s="93">
        <f t="shared" si="176"/>
        <v>0</v>
      </c>
      <c r="BX122" s="93">
        <f t="shared" si="176"/>
        <v>0</v>
      </c>
      <c r="BY122" s="93">
        <f t="shared" si="176"/>
        <v>0</v>
      </c>
      <c r="BZ122" s="93">
        <f t="shared" si="176"/>
        <v>0</v>
      </c>
      <c r="CA122" s="93">
        <f t="shared" si="176"/>
        <v>0</v>
      </c>
      <c r="CB122" s="93">
        <f t="shared" si="176"/>
        <v>0</v>
      </c>
      <c r="CC122" s="93">
        <f t="shared" si="176"/>
        <v>0</v>
      </c>
      <c r="CD122" s="93">
        <f t="shared" si="176"/>
        <v>0</v>
      </c>
      <c r="CE122" s="94">
        <f t="shared" si="177"/>
        <v>0</v>
      </c>
      <c r="CF122" s="95"/>
      <c r="CG122" s="96">
        <f t="shared" si="85"/>
        <v>0</v>
      </c>
      <c r="CJ122" s="63">
        <f t="shared" si="178"/>
        <v>0</v>
      </c>
      <c r="CK122" s="63">
        <f t="shared" si="178"/>
        <v>0</v>
      </c>
      <c r="CL122" s="63">
        <f t="shared" si="178"/>
        <v>0</v>
      </c>
      <c r="CM122" s="63">
        <f t="shared" si="178"/>
        <v>0</v>
      </c>
      <c r="CN122" s="63">
        <f t="shared" si="178"/>
        <v>0</v>
      </c>
      <c r="CO122" s="63">
        <f t="shared" si="178"/>
        <v>0</v>
      </c>
      <c r="CP122" s="63">
        <f t="shared" si="178"/>
        <v>0</v>
      </c>
      <c r="CQ122" s="63">
        <f t="shared" si="178"/>
        <v>-236843</v>
      </c>
      <c r="CR122" s="63">
        <f t="shared" si="178"/>
        <v>0</v>
      </c>
      <c r="CS122" s="65">
        <f t="shared" si="179"/>
        <v>-236843</v>
      </c>
      <c r="CU122" s="68">
        <f t="shared" si="105"/>
        <v>-236843</v>
      </c>
      <c r="CW122" s="63">
        <f t="shared" si="180"/>
        <v>0</v>
      </c>
      <c r="CX122" s="63">
        <f t="shared" si="180"/>
        <v>0</v>
      </c>
      <c r="CY122" s="63">
        <f t="shared" si="180"/>
        <v>0</v>
      </c>
      <c r="CZ122" s="63">
        <f t="shared" si="180"/>
        <v>0</v>
      </c>
      <c r="DA122" s="63">
        <f t="shared" si="180"/>
        <v>0</v>
      </c>
      <c r="DB122" s="63">
        <f t="shared" si="180"/>
        <v>0</v>
      </c>
      <c r="DC122" s="63">
        <f t="shared" si="180"/>
        <v>0</v>
      </c>
      <c r="DD122" s="63">
        <f t="shared" si="180"/>
        <v>0</v>
      </c>
      <c r="DE122" s="63">
        <f t="shared" si="180"/>
        <v>0</v>
      </c>
      <c r="DF122" s="63">
        <f t="shared" si="181"/>
        <v>0</v>
      </c>
      <c r="DH122" s="68">
        <f t="shared" si="86"/>
        <v>0</v>
      </c>
      <c r="DJ122" s="63">
        <f t="shared" si="182"/>
        <v>0</v>
      </c>
      <c r="DK122" s="63">
        <f t="shared" si="182"/>
        <v>0</v>
      </c>
      <c r="DL122" s="63">
        <f t="shared" si="182"/>
        <v>0</v>
      </c>
      <c r="DM122" s="63">
        <f t="shared" si="182"/>
        <v>0</v>
      </c>
      <c r="DN122" s="63">
        <f t="shared" si="182"/>
        <v>0</v>
      </c>
      <c r="DO122" s="63">
        <f t="shared" si="182"/>
        <v>0</v>
      </c>
      <c r="DP122" s="63">
        <f t="shared" si="182"/>
        <v>0</v>
      </c>
      <c r="DQ122" s="63">
        <f t="shared" si="182"/>
        <v>-792907</v>
      </c>
      <c r="DR122" s="63">
        <f t="shared" si="182"/>
        <v>0</v>
      </c>
      <c r="DS122" s="65">
        <f t="shared" si="183"/>
        <v>-792907</v>
      </c>
      <c r="DU122" s="68">
        <f t="shared" si="87"/>
        <v>-792907</v>
      </c>
      <c r="DW122" s="63">
        <f t="shared" si="184"/>
        <v>0</v>
      </c>
      <c r="DX122" s="63">
        <f t="shared" si="184"/>
        <v>0</v>
      </c>
      <c r="DY122" s="63">
        <f t="shared" si="184"/>
        <v>0</v>
      </c>
      <c r="DZ122" s="63">
        <f t="shared" si="184"/>
        <v>0</v>
      </c>
      <c r="EA122" s="63">
        <f t="shared" si="184"/>
        <v>0</v>
      </c>
      <c r="EB122" s="63">
        <f t="shared" si="184"/>
        <v>0</v>
      </c>
      <c r="EC122" s="63">
        <f t="shared" si="184"/>
        <v>0</v>
      </c>
      <c r="ED122" s="63">
        <f t="shared" si="184"/>
        <v>0</v>
      </c>
      <c r="EE122" s="63">
        <f t="shared" si="184"/>
        <v>0</v>
      </c>
      <c r="EF122" s="65">
        <f t="shared" si="186"/>
        <v>0</v>
      </c>
      <c r="EH122" s="68">
        <f t="shared" si="88"/>
        <v>0</v>
      </c>
      <c r="EK122" s="93">
        <f t="shared" si="187"/>
        <v>0</v>
      </c>
      <c r="EL122" s="93">
        <f t="shared" si="187"/>
        <v>0</v>
      </c>
      <c r="EM122" s="93">
        <f t="shared" si="187"/>
        <v>0</v>
      </c>
      <c r="EN122" s="93">
        <f t="shared" si="187"/>
        <v>0</v>
      </c>
      <c r="EO122" s="93">
        <f t="shared" si="187"/>
        <v>0</v>
      </c>
      <c r="EP122" s="93">
        <f t="shared" si="187"/>
        <v>0</v>
      </c>
      <c r="EQ122" s="93">
        <f t="shared" si="187"/>
        <v>0</v>
      </c>
      <c r="ER122" s="93">
        <f t="shared" si="187"/>
        <v>0</v>
      </c>
      <c r="ES122" s="93">
        <f t="shared" si="187"/>
        <v>0</v>
      </c>
      <c r="ET122" s="94">
        <f t="shared" si="188"/>
        <v>0</v>
      </c>
      <c r="EU122" s="95"/>
      <c r="EV122" s="96">
        <f t="shared" si="89"/>
        <v>0</v>
      </c>
    </row>
    <row r="123" spans="1:152" s="19" customFormat="1" ht="30" x14ac:dyDescent="0.25">
      <c r="A123" s="18" t="s">
        <v>253</v>
      </c>
      <c r="B123" s="21" t="s">
        <v>51</v>
      </c>
      <c r="C123" s="21" t="s">
        <v>296</v>
      </c>
      <c r="D123" s="22" t="s">
        <v>111</v>
      </c>
      <c r="E123" s="22"/>
      <c r="F123" s="10"/>
      <c r="G123" s="10"/>
      <c r="H123" s="10">
        <v>-150000</v>
      </c>
      <c r="I123" s="10">
        <f t="shared" si="168"/>
        <v>-150000</v>
      </c>
      <c r="J123" s="25"/>
      <c r="L123" s="44">
        <v>42235</v>
      </c>
      <c r="M123" s="45" t="s">
        <v>106</v>
      </c>
      <c r="N123" s="45" t="s">
        <v>42</v>
      </c>
      <c r="O123" s="45" t="s">
        <v>42</v>
      </c>
      <c r="P123" s="45"/>
      <c r="R123" s="69" t="s">
        <v>282</v>
      </c>
      <c r="S123" s="51"/>
      <c r="U123" s="63">
        <f t="shared" ref="U123:AC132" si="189">IF($C123=U$3,(IF($R123="On",$G123,0)),0)</f>
        <v>0</v>
      </c>
      <c r="V123" s="63">
        <f t="shared" si="189"/>
        <v>0</v>
      </c>
      <c r="W123" s="63">
        <f t="shared" si="189"/>
        <v>0</v>
      </c>
      <c r="X123" s="63">
        <f t="shared" si="189"/>
        <v>0</v>
      </c>
      <c r="Y123" s="63">
        <f t="shared" si="189"/>
        <v>0</v>
      </c>
      <c r="Z123" s="63">
        <f t="shared" si="189"/>
        <v>0</v>
      </c>
      <c r="AA123" s="63">
        <f t="shared" si="189"/>
        <v>0</v>
      </c>
      <c r="AB123" s="63">
        <f t="shared" si="189"/>
        <v>0</v>
      </c>
      <c r="AC123" s="63">
        <f t="shared" si="189"/>
        <v>0</v>
      </c>
      <c r="AD123" s="65">
        <f t="shared" si="98"/>
        <v>0</v>
      </c>
      <c r="AF123" s="68">
        <f t="shared" si="103"/>
        <v>0</v>
      </c>
      <c r="AH123" s="63">
        <f t="shared" ref="AH123:AP132" si="190">IF($C123=AH$3,(IF($R123="On",$F123,0)),0)</f>
        <v>0</v>
      </c>
      <c r="AI123" s="63">
        <f t="shared" si="190"/>
        <v>0</v>
      </c>
      <c r="AJ123" s="63">
        <f t="shared" si="190"/>
        <v>0</v>
      </c>
      <c r="AK123" s="63">
        <f t="shared" si="190"/>
        <v>0</v>
      </c>
      <c r="AL123" s="63">
        <f t="shared" si="190"/>
        <v>0</v>
      </c>
      <c r="AM123" s="63">
        <f t="shared" si="190"/>
        <v>0</v>
      </c>
      <c r="AN123" s="63">
        <f t="shared" si="190"/>
        <v>0</v>
      </c>
      <c r="AO123" s="63">
        <f t="shared" si="190"/>
        <v>0</v>
      </c>
      <c r="AP123" s="63">
        <f t="shared" si="190"/>
        <v>0</v>
      </c>
      <c r="AQ123" s="65">
        <f t="shared" si="171"/>
        <v>0</v>
      </c>
      <c r="AS123" s="68">
        <f t="shared" si="106"/>
        <v>0</v>
      </c>
      <c r="AU123" s="63">
        <f t="shared" ref="AU123:BC132" si="191">IF($C123=AU$3,(IF($R123="On",$H123,0)),0)</f>
        <v>0</v>
      </c>
      <c r="AV123" s="63">
        <f t="shared" si="191"/>
        <v>0</v>
      </c>
      <c r="AW123" s="63">
        <f t="shared" si="191"/>
        <v>0</v>
      </c>
      <c r="AX123" s="63">
        <f t="shared" si="191"/>
        <v>0</v>
      </c>
      <c r="AY123" s="63">
        <f t="shared" si="191"/>
        <v>0</v>
      </c>
      <c r="AZ123" s="63">
        <f t="shared" si="191"/>
        <v>0</v>
      </c>
      <c r="BA123" s="63">
        <f t="shared" si="191"/>
        <v>0</v>
      </c>
      <c r="BB123" s="63">
        <f t="shared" si="191"/>
        <v>0</v>
      </c>
      <c r="BC123" s="63">
        <f t="shared" si="191"/>
        <v>0</v>
      </c>
      <c r="BD123" s="65">
        <f t="shared" si="173"/>
        <v>0</v>
      </c>
      <c r="BF123" s="68">
        <f t="shared" si="107"/>
        <v>150000</v>
      </c>
      <c r="BH123" s="63">
        <f t="shared" ref="BH123:BP132" si="192">IF($C123=BH$3,(IF($R123="On",$E123,0)),0)</f>
        <v>0</v>
      </c>
      <c r="BI123" s="63">
        <f t="shared" si="192"/>
        <v>0</v>
      </c>
      <c r="BJ123" s="63">
        <f t="shared" si="192"/>
        <v>0</v>
      </c>
      <c r="BK123" s="63">
        <f t="shared" si="192"/>
        <v>0</v>
      </c>
      <c r="BL123" s="63">
        <f t="shared" si="192"/>
        <v>0</v>
      </c>
      <c r="BM123" s="63">
        <f t="shared" si="192"/>
        <v>0</v>
      </c>
      <c r="BN123" s="63">
        <f t="shared" si="192"/>
        <v>0</v>
      </c>
      <c r="BO123" s="63">
        <f t="shared" si="192"/>
        <v>0</v>
      </c>
      <c r="BP123" s="63">
        <f t="shared" si="192"/>
        <v>0</v>
      </c>
      <c r="BQ123" s="65">
        <f t="shared" si="175"/>
        <v>0</v>
      </c>
      <c r="BS123" s="68">
        <f t="shared" si="108"/>
        <v>0</v>
      </c>
      <c r="BV123" s="93">
        <f t="shared" ref="BV123:CD132" si="193">IF($C123=BV$3,(IF($R123="On",$J123,0)),0)</f>
        <v>0</v>
      </c>
      <c r="BW123" s="93">
        <f t="shared" si="193"/>
        <v>0</v>
      </c>
      <c r="BX123" s="93">
        <f t="shared" si="193"/>
        <v>0</v>
      </c>
      <c r="BY123" s="93">
        <f t="shared" si="193"/>
        <v>0</v>
      </c>
      <c r="BZ123" s="93">
        <f t="shared" si="193"/>
        <v>0</v>
      </c>
      <c r="CA123" s="93">
        <f t="shared" si="193"/>
        <v>0</v>
      </c>
      <c r="CB123" s="93">
        <f t="shared" si="193"/>
        <v>0</v>
      </c>
      <c r="CC123" s="93">
        <f t="shared" si="193"/>
        <v>0</v>
      </c>
      <c r="CD123" s="93">
        <f t="shared" si="193"/>
        <v>0</v>
      </c>
      <c r="CE123" s="94">
        <f t="shared" si="177"/>
        <v>0</v>
      </c>
      <c r="CF123" s="95"/>
      <c r="CG123" s="96">
        <f t="shared" si="85"/>
        <v>0</v>
      </c>
      <c r="CJ123" s="63">
        <f t="shared" si="178"/>
        <v>0</v>
      </c>
      <c r="CK123" s="63">
        <f t="shared" si="178"/>
        <v>0</v>
      </c>
      <c r="CL123" s="63">
        <f t="shared" si="178"/>
        <v>0</v>
      </c>
      <c r="CM123" s="63">
        <f t="shared" si="178"/>
        <v>0</v>
      </c>
      <c r="CN123" s="63">
        <f t="shared" si="178"/>
        <v>0</v>
      </c>
      <c r="CO123" s="63">
        <f t="shared" si="178"/>
        <v>0</v>
      </c>
      <c r="CP123" s="63">
        <f t="shared" si="178"/>
        <v>0</v>
      </c>
      <c r="CQ123" s="63">
        <f t="shared" si="178"/>
        <v>0</v>
      </c>
      <c r="CR123" s="63">
        <f t="shared" si="178"/>
        <v>0</v>
      </c>
      <c r="CS123" s="65">
        <f t="shared" si="179"/>
        <v>0</v>
      </c>
      <c r="CU123" s="68">
        <f t="shared" si="105"/>
        <v>0</v>
      </c>
      <c r="CW123" s="63">
        <f t="shared" si="180"/>
        <v>0</v>
      </c>
      <c r="CX123" s="63">
        <f t="shared" si="180"/>
        <v>0</v>
      </c>
      <c r="CY123" s="63">
        <f t="shared" si="180"/>
        <v>0</v>
      </c>
      <c r="CZ123" s="63">
        <f t="shared" si="180"/>
        <v>0</v>
      </c>
      <c r="DA123" s="63">
        <f t="shared" si="180"/>
        <v>0</v>
      </c>
      <c r="DB123" s="63">
        <f t="shared" si="180"/>
        <v>0</v>
      </c>
      <c r="DC123" s="63">
        <f t="shared" si="180"/>
        <v>0</v>
      </c>
      <c r="DD123" s="63">
        <f t="shared" si="180"/>
        <v>0</v>
      </c>
      <c r="DE123" s="63">
        <f t="shared" si="180"/>
        <v>0</v>
      </c>
      <c r="DF123" s="63">
        <f t="shared" si="181"/>
        <v>0</v>
      </c>
      <c r="DH123" s="68">
        <f t="shared" si="86"/>
        <v>0</v>
      </c>
      <c r="DJ123" s="63">
        <f t="shared" si="182"/>
        <v>0</v>
      </c>
      <c r="DK123" s="63">
        <f t="shared" si="182"/>
        <v>0</v>
      </c>
      <c r="DL123" s="63">
        <f t="shared" si="182"/>
        <v>0</v>
      </c>
      <c r="DM123" s="63">
        <f t="shared" si="182"/>
        <v>0</v>
      </c>
      <c r="DN123" s="63">
        <f t="shared" si="182"/>
        <v>0</v>
      </c>
      <c r="DO123" s="63">
        <f t="shared" si="182"/>
        <v>0</v>
      </c>
      <c r="DP123" s="63">
        <f t="shared" si="182"/>
        <v>0</v>
      </c>
      <c r="DQ123" s="63">
        <f t="shared" si="182"/>
        <v>-150000</v>
      </c>
      <c r="DR123" s="63">
        <f t="shared" si="182"/>
        <v>0</v>
      </c>
      <c r="DS123" s="65">
        <f t="shared" si="183"/>
        <v>-150000</v>
      </c>
      <c r="DU123" s="68">
        <f t="shared" si="87"/>
        <v>-150000</v>
      </c>
      <c r="DW123" s="63">
        <f t="shared" si="184"/>
        <v>0</v>
      </c>
      <c r="DX123" s="63">
        <f t="shared" si="184"/>
        <v>0</v>
      </c>
      <c r="DY123" s="63">
        <f t="shared" si="184"/>
        <v>0</v>
      </c>
      <c r="DZ123" s="63">
        <f t="shared" si="184"/>
        <v>0</v>
      </c>
      <c r="EA123" s="63">
        <f t="shared" si="184"/>
        <v>0</v>
      </c>
      <c r="EB123" s="63">
        <f t="shared" si="184"/>
        <v>0</v>
      </c>
      <c r="EC123" s="63">
        <f t="shared" si="184"/>
        <v>0</v>
      </c>
      <c r="ED123" s="63">
        <f t="shared" si="184"/>
        <v>0</v>
      </c>
      <c r="EE123" s="63">
        <f t="shared" si="184"/>
        <v>0</v>
      </c>
      <c r="EF123" s="65">
        <f t="shared" si="186"/>
        <v>0</v>
      </c>
      <c r="EH123" s="68">
        <f t="shared" si="88"/>
        <v>0</v>
      </c>
      <c r="EK123" s="93">
        <f t="shared" si="187"/>
        <v>0</v>
      </c>
      <c r="EL123" s="93">
        <f t="shared" si="187"/>
        <v>0</v>
      </c>
      <c r="EM123" s="93">
        <f t="shared" si="187"/>
        <v>0</v>
      </c>
      <c r="EN123" s="93">
        <f t="shared" si="187"/>
        <v>0</v>
      </c>
      <c r="EO123" s="93">
        <f t="shared" si="187"/>
        <v>0</v>
      </c>
      <c r="EP123" s="93">
        <f t="shared" si="187"/>
        <v>0</v>
      </c>
      <c r="EQ123" s="93">
        <f t="shared" si="187"/>
        <v>0</v>
      </c>
      <c r="ER123" s="93">
        <f t="shared" si="187"/>
        <v>0</v>
      </c>
      <c r="ES123" s="93">
        <f t="shared" si="187"/>
        <v>0</v>
      </c>
      <c r="ET123" s="94">
        <f t="shared" si="188"/>
        <v>0</v>
      </c>
      <c r="EU123" s="95"/>
      <c r="EV123" s="96">
        <f t="shared" si="89"/>
        <v>0</v>
      </c>
    </row>
    <row r="124" spans="1:152" s="19" customFormat="1" ht="45" x14ac:dyDescent="0.25">
      <c r="A124" s="18" t="s">
        <v>254</v>
      </c>
      <c r="B124" s="21" t="s">
        <v>51</v>
      </c>
      <c r="C124" s="21" t="s">
        <v>291</v>
      </c>
      <c r="D124" s="22" t="s">
        <v>112</v>
      </c>
      <c r="E124" s="22"/>
      <c r="F124" s="10"/>
      <c r="G124" s="10">
        <v>-456808</v>
      </c>
      <c r="H124" s="10">
        <f>-1213171-G124</f>
        <v>-756363</v>
      </c>
      <c r="I124" s="10">
        <f t="shared" si="168"/>
        <v>-1213171</v>
      </c>
      <c r="J124" s="25"/>
      <c r="L124" s="44">
        <v>42235</v>
      </c>
      <c r="M124" s="45" t="s">
        <v>106</v>
      </c>
      <c r="N124" s="45" t="s">
        <v>42</v>
      </c>
      <c r="O124" s="45" t="s">
        <v>42</v>
      </c>
      <c r="P124" s="45"/>
      <c r="R124" s="69" t="s">
        <v>282</v>
      </c>
      <c r="S124" s="51"/>
      <c r="U124" s="63">
        <f t="shared" si="189"/>
        <v>0</v>
      </c>
      <c r="V124" s="63">
        <f t="shared" si="189"/>
        <v>0</v>
      </c>
      <c r="W124" s="63">
        <f t="shared" si="189"/>
        <v>0</v>
      </c>
      <c r="X124" s="63">
        <f t="shared" si="189"/>
        <v>0</v>
      </c>
      <c r="Y124" s="63">
        <f t="shared" si="189"/>
        <v>0</v>
      </c>
      <c r="Z124" s="63">
        <f t="shared" si="189"/>
        <v>0</v>
      </c>
      <c r="AA124" s="63">
        <f t="shared" si="189"/>
        <v>0</v>
      </c>
      <c r="AB124" s="63">
        <f t="shared" si="189"/>
        <v>0</v>
      </c>
      <c r="AC124" s="63">
        <f t="shared" si="189"/>
        <v>0</v>
      </c>
      <c r="AD124" s="65">
        <f t="shared" si="98"/>
        <v>0</v>
      </c>
      <c r="AF124" s="68">
        <f t="shared" si="103"/>
        <v>456808</v>
      </c>
      <c r="AH124" s="63">
        <f t="shared" si="190"/>
        <v>0</v>
      </c>
      <c r="AI124" s="63">
        <f t="shared" si="190"/>
        <v>0</v>
      </c>
      <c r="AJ124" s="63">
        <f t="shared" si="190"/>
        <v>0</v>
      </c>
      <c r="AK124" s="63">
        <f t="shared" si="190"/>
        <v>0</v>
      </c>
      <c r="AL124" s="63">
        <f t="shared" si="190"/>
        <v>0</v>
      </c>
      <c r="AM124" s="63">
        <f t="shared" si="190"/>
        <v>0</v>
      </c>
      <c r="AN124" s="63">
        <f t="shared" si="190"/>
        <v>0</v>
      </c>
      <c r="AO124" s="63">
        <f t="shared" si="190"/>
        <v>0</v>
      </c>
      <c r="AP124" s="63">
        <f t="shared" si="190"/>
        <v>0</v>
      </c>
      <c r="AQ124" s="65">
        <f t="shared" si="171"/>
        <v>0</v>
      </c>
      <c r="AS124" s="68">
        <f t="shared" si="106"/>
        <v>0</v>
      </c>
      <c r="AU124" s="63">
        <f t="shared" si="191"/>
        <v>0</v>
      </c>
      <c r="AV124" s="63">
        <f t="shared" si="191"/>
        <v>0</v>
      </c>
      <c r="AW124" s="63">
        <f t="shared" si="191"/>
        <v>0</v>
      </c>
      <c r="AX124" s="63">
        <f t="shared" si="191"/>
        <v>0</v>
      </c>
      <c r="AY124" s="63">
        <f t="shared" si="191"/>
        <v>0</v>
      </c>
      <c r="AZ124" s="63">
        <f t="shared" si="191"/>
        <v>0</v>
      </c>
      <c r="BA124" s="63">
        <f t="shared" si="191"/>
        <v>0</v>
      </c>
      <c r="BB124" s="63">
        <f t="shared" si="191"/>
        <v>0</v>
      </c>
      <c r="BC124" s="63">
        <f t="shared" si="191"/>
        <v>0</v>
      </c>
      <c r="BD124" s="65">
        <f t="shared" si="173"/>
        <v>0</v>
      </c>
      <c r="BF124" s="68">
        <f t="shared" si="107"/>
        <v>756363</v>
      </c>
      <c r="BH124" s="63">
        <f t="shared" si="192"/>
        <v>0</v>
      </c>
      <c r="BI124" s="63">
        <f t="shared" si="192"/>
        <v>0</v>
      </c>
      <c r="BJ124" s="63">
        <f t="shared" si="192"/>
        <v>0</v>
      </c>
      <c r="BK124" s="63">
        <f t="shared" si="192"/>
        <v>0</v>
      </c>
      <c r="BL124" s="63">
        <f t="shared" si="192"/>
        <v>0</v>
      </c>
      <c r="BM124" s="63">
        <f t="shared" si="192"/>
        <v>0</v>
      </c>
      <c r="BN124" s="63">
        <f t="shared" si="192"/>
        <v>0</v>
      </c>
      <c r="BO124" s="63">
        <f t="shared" si="192"/>
        <v>0</v>
      </c>
      <c r="BP124" s="63">
        <f t="shared" si="192"/>
        <v>0</v>
      </c>
      <c r="BQ124" s="65">
        <f t="shared" si="175"/>
        <v>0</v>
      </c>
      <c r="BS124" s="68">
        <f t="shared" si="108"/>
        <v>0</v>
      </c>
      <c r="BV124" s="93">
        <f t="shared" si="193"/>
        <v>0</v>
      </c>
      <c r="BW124" s="93">
        <f t="shared" si="193"/>
        <v>0</v>
      </c>
      <c r="BX124" s="93">
        <f t="shared" si="193"/>
        <v>0</v>
      </c>
      <c r="BY124" s="93">
        <f t="shared" si="193"/>
        <v>0</v>
      </c>
      <c r="BZ124" s="93">
        <f t="shared" si="193"/>
        <v>0</v>
      </c>
      <c r="CA124" s="93">
        <f t="shared" si="193"/>
        <v>0</v>
      </c>
      <c r="CB124" s="93">
        <f t="shared" si="193"/>
        <v>0</v>
      </c>
      <c r="CC124" s="93">
        <f t="shared" si="193"/>
        <v>0</v>
      </c>
      <c r="CD124" s="93">
        <f t="shared" si="193"/>
        <v>0</v>
      </c>
      <c r="CE124" s="94">
        <f t="shared" si="177"/>
        <v>0</v>
      </c>
      <c r="CF124" s="95"/>
      <c r="CG124" s="96">
        <f t="shared" si="85"/>
        <v>0</v>
      </c>
      <c r="CJ124" s="63">
        <f t="shared" si="178"/>
        <v>-456808</v>
      </c>
      <c r="CK124" s="63">
        <f t="shared" si="178"/>
        <v>0</v>
      </c>
      <c r="CL124" s="63">
        <f t="shared" si="178"/>
        <v>0</v>
      </c>
      <c r="CM124" s="63">
        <f t="shared" si="178"/>
        <v>0</v>
      </c>
      <c r="CN124" s="63">
        <f t="shared" si="178"/>
        <v>0</v>
      </c>
      <c r="CO124" s="63">
        <f t="shared" si="178"/>
        <v>0</v>
      </c>
      <c r="CP124" s="63">
        <f t="shared" si="178"/>
        <v>0</v>
      </c>
      <c r="CQ124" s="63">
        <f t="shared" si="178"/>
        <v>0</v>
      </c>
      <c r="CR124" s="63">
        <f t="shared" si="178"/>
        <v>0</v>
      </c>
      <c r="CS124" s="65">
        <f t="shared" si="179"/>
        <v>-456808</v>
      </c>
      <c r="CU124" s="68">
        <f t="shared" si="105"/>
        <v>-456808</v>
      </c>
      <c r="CW124" s="63">
        <f t="shared" si="180"/>
        <v>0</v>
      </c>
      <c r="CX124" s="63">
        <f t="shared" si="180"/>
        <v>0</v>
      </c>
      <c r="CY124" s="63">
        <f t="shared" si="180"/>
        <v>0</v>
      </c>
      <c r="CZ124" s="63">
        <f t="shared" si="180"/>
        <v>0</v>
      </c>
      <c r="DA124" s="63">
        <f t="shared" si="180"/>
        <v>0</v>
      </c>
      <c r="DB124" s="63">
        <f t="shared" si="180"/>
        <v>0</v>
      </c>
      <c r="DC124" s="63">
        <f t="shared" si="180"/>
        <v>0</v>
      </c>
      <c r="DD124" s="63">
        <f t="shared" si="180"/>
        <v>0</v>
      </c>
      <c r="DE124" s="63">
        <f t="shared" si="180"/>
        <v>0</v>
      </c>
      <c r="DF124" s="63">
        <f t="shared" si="181"/>
        <v>0</v>
      </c>
      <c r="DH124" s="68">
        <f t="shared" si="86"/>
        <v>0</v>
      </c>
      <c r="DJ124" s="63">
        <f t="shared" si="182"/>
        <v>-756363</v>
      </c>
      <c r="DK124" s="63">
        <f t="shared" si="182"/>
        <v>0</v>
      </c>
      <c r="DL124" s="63">
        <f t="shared" si="182"/>
        <v>0</v>
      </c>
      <c r="DM124" s="63">
        <f t="shared" si="182"/>
        <v>0</v>
      </c>
      <c r="DN124" s="63">
        <f t="shared" si="182"/>
        <v>0</v>
      </c>
      <c r="DO124" s="63">
        <f t="shared" si="182"/>
        <v>0</v>
      </c>
      <c r="DP124" s="63">
        <f t="shared" si="182"/>
        <v>0</v>
      </c>
      <c r="DQ124" s="63">
        <f t="shared" si="182"/>
        <v>0</v>
      </c>
      <c r="DR124" s="63">
        <f t="shared" si="182"/>
        <v>0</v>
      </c>
      <c r="DS124" s="65">
        <f t="shared" si="183"/>
        <v>-756363</v>
      </c>
      <c r="DU124" s="68">
        <f t="shared" si="87"/>
        <v>-756363</v>
      </c>
      <c r="DW124" s="63">
        <f t="shared" si="184"/>
        <v>0</v>
      </c>
      <c r="DX124" s="63">
        <f t="shared" si="184"/>
        <v>0</v>
      </c>
      <c r="DY124" s="63">
        <f t="shared" si="184"/>
        <v>0</v>
      </c>
      <c r="DZ124" s="63">
        <f t="shared" si="184"/>
        <v>0</v>
      </c>
      <c r="EA124" s="63">
        <f t="shared" si="184"/>
        <v>0</v>
      </c>
      <c r="EB124" s="63">
        <f t="shared" si="184"/>
        <v>0</v>
      </c>
      <c r="EC124" s="63">
        <f t="shared" si="184"/>
        <v>0</v>
      </c>
      <c r="ED124" s="63">
        <f t="shared" si="184"/>
        <v>0</v>
      </c>
      <c r="EE124" s="63">
        <f t="shared" si="184"/>
        <v>0</v>
      </c>
      <c r="EF124" s="65">
        <f t="shared" si="186"/>
        <v>0</v>
      </c>
      <c r="EH124" s="68">
        <f t="shared" si="88"/>
        <v>0</v>
      </c>
      <c r="EK124" s="93">
        <f t="shared" si="187"/>
        <v>0</v>
      </c>
      <c r="EL124" s="93">
        <f t="shared" si="187"/>
        <v>0</v>
      </c>
      <c r="EM124" s="93">
        <f t="shared" si="187"/>
        <v>0</v>
      </c>
      <c r="EN124" s="93">
        <f t="shared" si="187"/>
        <v>0</v>
      </c>
      <c r="EO124" s="93">
        <f t="shared" si="187"/>
        <v>0</v>
      </c>
      <c r="EP124" s="93">
        <f t="shared" si="187"/>
        <v>0</v>
      </c>
      <c r="EQ124" s="93">
        <f t="shared" si="187"/>
        <v>0</v>
      </c>
      <c r="ER124" s="93">
        <f t="shared" si="187"/>
        <v>0</v>
      </c>
      <c r="ES124" s="93">
        <f t="shared" si="187"/>
        <v>0</v>
      </c>
      <c r="ET124" s="94">
        <f t="shared" si="188"/>
        <v>0</v>
      </c>
      <c r="EU124" s="95"/>
      <c r="EV124" s="96">
        <f t="shared" si="89"/>
        <v>0</v>
      </c>
    </row>
    <row r="125" spans="1:152" s="19" customFormat="1" ht="30" x14ac:dyDescent="0.25">
      <c r="A125" s="18" t="s">
        <v>255</v>
      </c>
      <c r="B125" s="21" t="s">
        <v>106</v>
      </c>
      <c r="C125" s="21" t="s">
        <v>294</v>
      </c>
      <c r="D125" s="22" t="s">
        <v>168</v>
      </c>
      <c r="E125" s="22"/>
      <c r="F125" s="10">
        <v>-4107017</v>
      </c>
      <c r="G125" s="10"/>
      <c r="H125" s="10"/>
      <c r="I125" s="10">
        <f t="shared" si="168"/>
        <v>-4107017</v>
      </c>
      <c r="J125" s="25"/>
      <c r="L125" s="44">
        <v>42234</v>
      </c>
      <c r="M125" s="45" t="s">
        <v>105</v>
      </c>
      <c r="N125" s="45" t="s">
        <v>42</v>
      </c>
      <c r="O125" s="45" t="s">
        <v>42</v>
      </c>
      <c r="P125" s="45"/>
      <c r="R125" s="69" t="s">
        <v>282</v>
      </c>
      <c r="S125" s="51"/>
      <c r="U125" s="63">
        <f t="shared" si="189"/>
        <v>0</v>
      </c>
      <c r="V125" s="63">
        <f t="shared" si="189"/>
        <v>0</v>
      </c>
      <c r="W125" s="63">
        <f t="shared" si="189"/>
        <v>0</v>
      </c>
      <c r="X125" s="63">
        <f t="shared" si="189"/>
        <v>0</v>
      </c>
      <c r="Y125" s="63">
        <f t="shared" si="189"/>
        <v>0</v>
      </c>
      <c r="Z125" s="63">
        <f t="shared" si="189"/>
        <v>0</v>
      </c>
      <c r="AA125" s="63">
        <f t="shared" si="189"/>
        <v>0</v>
      </c>
      <c r="AB125" s="63">
        <f t="shared" si="189"/>
        <v>0</v>
      </c>
      <c r="AC125" s="63">
        <f t="shared" si="189"/>
        <v>0</v>
      </c>
      <c r="AD125" s="65">
        <f t="shared" si="98"/>
        <v>0</v>
      </c>
      <c r="AF125" s="68">
        <f t="shared" si="103"/>
        <v>0</v>
      </c>
      <c r="AH125" s="63">
        <f t="shared" si="190"/>
        <v>0</v>
      </c>
      <c r="AI125" s="63">
        <f t="shared" si="190"/>
        <v>0</v>
      </c>
      <c r="AJ125" s="63">
        <f t="shared" si="190"/>
        <v>0</v>
      </c>
      <c r="AK125" s="63">
        <f t="shared" si="190"/>
        <v>0</v>
      </c>
      <c r="AL125" s="63">
        <f t="shared" si="190"/>
        <v>0</v>
      </c>
      <c r="AM125" s="63">
        <f t="shared" si="190"/>
        <v>0</v>
      </c>
      <c r="AN125" s="63">
        <f t="shared" si="190"/>
        <v>0</v>
      </c>
      <c r="AO125" s="63">
        <f t="shared" si="190"/>
        <v>0</v>
      </c>
      <c r="AP125" s="63">
        <f t="shared" si="190"/>
        <v>0</v>
      </c>
      <c r="AQ125" s="65">
        <f t="shared" si="171"/>
        <v>0</v>
      </c>
      <c r="AS125" s="68">
        <f t="shared" si="106"/>
        <v>4107017</v>
      </c>
      <c r="AU125" s="63">
        <f t="shared" si="191"/>
        <v>0</v>
      </c>
      <c r="AV125" s="63">
        <f t="shared" si="191"/>
        <v>0</v>
      </c>
      <c r="AW125" s="63">
        <f t="shared" si="191"/>
        <v>0</v>
      </c>
      <c r="AX125" s="63">
        <f t="shared" si="191"/>
        <v>0</v>
      </c>
      <c r="AY125" s="63">
        <f t="shared" si="191"/>
        <v>0</v>
      </c>
      <c r="AZ125" s="63">
        <f t="shared" si="191"/>
        <v>0</v>
      </c>
      <c r="BA125" s="63">
        <f t="shared" si="191"/>
        <v>0</v>
      </c>
      <c r="BB125" s="63">
        <f t="shared" si="191"/>
        <v>0</v>
      </c>
      <c r="BC125" s="63">
        <f t="shared" si="191"/>
        <v>0</v>
      </c>
      <c r="BD125" s="65">
        <f t="shared" si="173"/>
        <v>0</v>
      </c>
      <c r="BF125" s="68">
        <f t="shared" si="107"/>
        <v>0</v>
      </c>
      <c r="BH125" s="63">
        <f t="shared" si="192"/>
        <v>0</v>
      </c>
      <c r="BI125" s="63">
        <f t="shared" si="192"/>
        <v>0</v>
      </c>
      <c r="BJ125" s="63">
        <f t="shared" si="192"/>
        <v>0</v>
      </c>
      <c r="BK125" s="63">
        <f t="shared" si="192"/>
        <v>0</v>
      </c>
      <c r="BL125" s="63">
        <f t="shared" si="192"/>
        <v>0</v>
      </c>
      <c r="BM125" s="63">
        <f t="shared" si="192"/>
        <v>0</v>
      </c>
      <c r="BN125" s="63">
        <f t="shared" si="192"/>
        <v>0</v>
      </c>
      <c r="BO125" s="63">
        <f t="shared" si="192"/>
        <v>0</v>
      </c>
      <c r="BP125" s="63">
        <f t="shared" si="192"/>
        <v>0</v>
      </c>
      <c r="BQ125" s="65">
        <f t="shared" si="175"/>
        <v>0</v>
      </c>
      <c r="BS125" s="68">
        <f t="shared" si="108"/>
        <v>0</v>
      </c>
      <c r="BV125" s="93">
        <f t="shared" si="193"/>
        <v>0</v>
      </c>
      <c r="BW125" s="93">
        <f t="shared" si="193"/>
        <v>0</v>
      </c>
      <c r="BX125" s="93">
        <f t="shared" si="193"/>
        <v>0</v>
      </c>
      <c r="BY125" s="93">
        <f t="shared" si="193"/>
        <v>0</v>
      </c>
      <c r="BZ125" s="93">
        <f t="shared" si="193"/>
        <v>0</v>
      </c>
      <c r="CA125" s="93">
        <f t="shared" si="193"/>
        <v>0</v>
      </c>
      <c r="CB125" s="93">
        <f t="shared" si="193"/>
        <v>0</v>
      </c>
      <c r="CC125" s="93">
        <f t="shared" si="193"/>
        <v>0</v>
      </c>
      <c r="CD125" s="93">
        <f t="shared" si="193"/>
        <v>0</v>
      </c>
      <c r="CE125" s="94">
        <f t="shared" si="177"/>
        <v>0</v>
      </c>
      <c r="CF125" s="95"/>
      <c r="CG125" s="96">
        <f t="shared" si="85"/>
        <v>0</v>
      </c>
      <c r="CJ125" s="63">
        <f t="shared" si="178"/>
        <v>0</v>
      </c>
      <c r="CK125" s="63">
        <f t="shared" si="178"/>
        <v>0</v>
      </c>
      <c r="CL125" s="63">
        <f t="shared" si="178"/>
        <v>0</v>
      </c>
      <c r="CM125" s="63">
        <f t="shared" si="178"/>
        <v>0</v>
      </c>
      <c r="CN125" s="63">
        <f t="shared" si="178"/>
        <v>0</v>
      </c>
      <c r="CO125" s="63">
        <f t="shared" si="178"/>
        <v>0</v>
      </c>
      <c r="CP125" s="63">
        <f t="shared" si="178"/>
        <v>0</v>
      </c>
      <c r="CQ125" s="63">
        <f t="shared" si="178"/>
        <v>0</v>
      </c>
      <c r="CR125" s="63">
        <f t="shared" si="178"/>
        <v>0</v>
      </c>
      <c r="CS125" s="65">
        <f t="shared" si="179"/>
        <v>0</v>
      </c>
      <c r="CU125" s="68">
        <f t="shared" si="105"/>
        <v>0</v>
      </c>
      <c r="CW125" s="63">
        <f t="shared" si="180"/>
        <v>0</v>
      </c>
      <c r="CX125" s="63">
        <f t="shared" si="180"/>
        <v>0</v>
      </c>
      <c r="CY125" s="63">
        <f t="shared" si="180"/>
        <v>0</v>
      </c>
      <c r="CZ125" s="63">
        <f t="shared" si="180"/>
        <v>0</v>
      </c>
      <c r="DA125" s="63">
        <f t="shared" si="180"/>
        <v>0</v>
      </c>
      <c r="DB125" s="63">
        <f t="shared" si="180"/>
        <v>-4107017</v>
      </c>
      <c r="DC125" s="63">
        <f t="shared" si="180"/>
        <v>0</v>
      </c>
      <c r="DD125" s="63">
        <f t="shared" si="180"/>
        <v>0</v>
      </c>
      <c r="DE125" s="63">
        <f t="shared" si="180"/>
        <v>0</v>
      </c>
      <c r="DF125" s="63">
        <f t="shared" si="181"/>
        <v>-4107017</v>
      </c>
      <c r="DH125" s="68">
        <f t="shared" si="86"/>
        <v>-4107017</v>
      </c>
      <c r="DJ125" s="63">
        <f t="shared" si="182"/>
        <v>0</v>
      </c>
      <c r="DK125" s="63">
        <f t="shared" si="182"/>
        <v>0</v>
      </c>
      <c r="DL125" s="63">
        <f t="shared" si="182"/>
        <v>0</v>
      </c>
      <c r="DM125" s="63">
        <f t="shared" si="182"/>
        <v>0</v>
      </c>
      <c r="DN125" s="63">
        <f t="shared" si="182"/>
        <v>0</v>
      </c>
      <c r="DO125" s="63">
        <f t="shared" si="182"/>
        <v>0</v>
      </c>
      <c r="DP125" s="63">
        <f t="shared" si="182"/>
        <v>0</v>
      </c>
      <c r="DQ125" s="63">
        <f t="shared" si="182"/>
        <v>0</v>
      </c>
      <c r="DR125" s="63">
        <f t="shared" si="182"/>
        <v>0</v>
      </c>
      <c r="DS125" s="65">
        <f t="shared" si="183"/>
        <v>0</v>
      </c>
      <c r="DU125" s="68">
        <f t="shared" si="87"/>
        <v>0</v>
      </c>
      <c r="DW125" s="63">
        <f t="shared" si="184"/>
        <v>0</v>
      </c>
      <c r="DX125" s="63">
        <f t="shared" si="184"/>
        <v>0</v>
      </c>
      <c r="DY125" s="63">
        <f t="shared" si="184"/>
        <v>0</v>
      </c>
      <c r="DZ125" s="63">
        <f t="shared" si="184"/>
        <v>0</v>
      </c>
      <c r="EA125" s="63">
        <f t="shared" si="184"/>
        <v>0</v>
      </c>
      <c r="EB125" s="63">
        <f t="shared" si="184"/>
        <v>0</v>
      </c>
      <c r="EC125" s="63">
        <f t="shared" si="184"/>
        <v>0</v>
      </c>
      <c r="ED125" s="63">
        <f t="shared" si="184"/>
        <v>0</v>
      </c>
      <c r="EE125" s="63">
        <f t="shared" si="184"/>
        <v>0</v>
      </c>
      <c r="EF125" s="65">
        <f t="shared" si="186"/>
        <v>0</v>
      </c>
      <c r="EH125" s="68">
        <f t="shared" si="88"/>
        <v>0</v>
      </c>
      <c r="EK125" s="93">
        <f t="shared" si="187"/>
        <v>0</v>
      </c>
      <c r="EL125" s="93">
        <f t="shared" si="187"/>
        <v>0</v>
      </c>
      <c r="EM125" s="93">
        <f t="shared" si="187"/>
        <v>0</v>
      </c>
      <c r="EN125" s="93">
        <f t="shared" si="187"/>
        <v>0</v>
      </c>
      <c r="EO125" s="93">
        <f t="shared" si="187"/>
        <v>0</v>
      </c>
      <c r="EP125" s="93">
        <f t="shared" si="187"/>
        <v>0</v>
      </c>
      <c r="EQ125" s="93">
        <f t="shared" si="187"/>
        <v>0</v>
      </c>
      <c r="ER125" s="93">
        <f t="shared" si="187"/>
        <v>0</v>
      </c>
      <c r="ES125" s="93">
        <f t="shared" si="187"/>
        <v>0</v>
      </c>
      <c r="ET125" s="94">
        <f t="shared" si="188"/>
        <v>0</v>
      </c>
      <c r="EU125" s="95"/>
      <c r="EV125" s="96">
        <f t="shared" si="89"/>
        <v>0</v>
      </c>
    </row>
    <row r="126" spans="1:152" s="19" customFormat="1" ht="45" x14ac:dyDescent="0.25">
      <c r="A126" s="18" t="s">
        <v>318</v>
      </c>
      <c r="B126" s="21" t="s">
        <v>106</v>
      </c>
      <c r="C126" s="21" t="s">
        <v>296</v>
      </c>
      <c r="D126" s="22" t="s">
        <v>319</v>
      </c>
      <c r="E126" s="22"/>
      <c r="F126" s="10"/>
      <c r="G126" s="10">
        <f>-H126</f>
        <v>11060872</v>
      </c>
      <c r="H126" s="10">
        <f>-1948254-296689-8815929</f>
        <v>-11060872</v>
      </c>
      <c r="I126" s="10">
        <f t="shared" si="168"/>
        <v>0</v>
      </c>
      <c r="J126" s="25"/>
      <c r="L126" s="44">
        <v>42234</v>
      </c>
      <c r="M126" s="45" t="s">
        <v>105</v>
      </c>
      <c r="N126" s="45" t="s">
        <v>42</v>
      </c>
      <c r="O126" s="45" t="s">
        <v>42</v>
      </c>
      <c r="P126" s="45"/>
      <c r="R126" s="69" t="s">
        <v>282</v>
      </c>
      <c r="S126" s="51"/>
      <c r="U126" s="63">
        <f t="shared" si="189"/>
        <v>0</v>
      </c>
      <c r="V126" s="63">
        <f t="shared" si="189"/>
        <v>0</v>
      </c>
      <c r="W126" s="63">
        <f t="shared" si="189"/>
        <v>0</v>
      </c>
      <c r="X126" s="63">
        <f t="shared" si="189"/>
        <v>0</v>
      </c>
      <c r="Y126" s="63">
        <f t="shared" si="189"/>
        <v>0</v>
      </c>
      <c r="Z126" s="63">
        <f t="shared" si="189"/>
        <v>0</v>
      </c>
      <c r="AA126" s="63">
        <f t="shared" si="189"/>
        <v>0</v>
      </c>
      <c r="AB126" s="63">
        <f t="shared" si="189"/>
        <v>0</v>
      </c>
      <c r="AC126" s="63">
        <f t="shared" si="189"/>
        <v>0</v>
      </c>
      <c r="AD126" s="65">
        <f t="shared" si="98"/>
        <v>0</v>
      </c>
      <c r="AF126" s="68">
        <f t="shared" si="103"/>
        <v>-11060872</v>
      </c>
      <c r="AH126" s="63">
        <f t="shared" si="190"/>
        <v>0</v>
      </c>
      <c r="AI126" s="63">
        <f t="shared" si="190"/>
        <v>0</v>
      </c>
      <c r="AJ126" s="63">
        <f t="shared" si="190"/>
        <v>0</v>
      </c>
      <c r="AK126" s="63">
        <f t="shared" si="190"/>
        <v>0</v>
      </c>
      <c r="AL126" s="63">
        <f t="shared" si="190"/>
        <v>0</v>
      </c>
      <c r="AM126" s="63">
        <f t="shared" si="190"/>
        <v>0</v>
      </c>
      <c r="AN126" s="63">
        <f t="shared" si="190"/>
        <v>0</v>
      </c>
      <c r="AO126" s="63">
        <f t="shared" si="190"/>
        <v>0</v>
      </c>
      <c r="AP126" s="63">
        <f t="shared" si="190"/>
        <v>0</v>
      </c>
      <c r="AQ126" s="65">
        <f t="shared" si="171"/>
        <v>0</v>
      </c>
      <c r="AS126" s="68">
        <f t="shared" si="106"/>
        <v>0</v>
      </c>
      <c r="AU126" s="63">
        <f t="shared" si="191"/>
        <v>0</v>
      </c>
      <c r="AV126" s="63">
        <f t="shared" si="191"/>
        <v>0</v>
      </c>
      <c r="AW126" s="63">
        <f t="shared" si="191"/>
        <v>0</v>
      </c>
      <c r="AX126" s="63">
        <f t="shared" si="191"/>
        <v>0</v>
      </c>
      <c r="AY126" s="63">
        <f t="shared" si="191"/>
        <v>0</v>
      </c>
      <c r="AZ126" s="63">
        <f t="shared" si="191"/>
        <v>0</v>
      </c>
      <c r="BA126" s="63">
        <f t="shared" si="191"/>
        <v>0</v>
      </c>
      <c r="BB126" s="63">
        <f t="shared" si="191"/>
        <v>0</v>
      </c>
      <c r="BC126" s="63">
        <f t="shared" si="191"/>
        <v>0</v>
      </c>
      <c r="BD126" s="65">
        <f t="shared" si="173"/>
        <v>0</v>
      </c>
      <c r="BF126" s="68">
        <f t="shared" si="107"/>
        <v>11060872</v>
      </c>
      <c r="BH126" s="63">
        <f t="shared" si="192"/>
        <v>0</v>
      </c>
      <c r="BI126" s="63">
        <f t="shared" si="192"/>
        <v>0</v>
      </c>
      <c r="BJ126" s="63">
        <f t="shared" si="192"/>
        <v>0</v>
      </c>
      <c r="BK126" s="63">
        <f t="shared" si="192"/>
        <v>0</v>
      </c>
      <c r="BL126" s="63">
        <f t="shared" si="192"/>
        <v>0</v>
      </c>
      <c r="BM126" s="63">
        <f t="shared" si="192"/>
        <v>0</v>
      </c>
      <c r="BN126" s="63">
        <f t="shared" si="192"/>
        <v>0</v>
      </c>
      <c r="BO126" s="63">
        <f t="shared" si="192"/>
        <v>0</v>
      </c>
      <c r="BP126" s="63">
        <f t="shared" si="192"/>
        <v>0</v>
      </c>
      <c r="BQ126" s="65">
        <f t="shared" si="175"/>
        <v>0</v>
      </c>
      <c r="BS126" s="68">
        <f t="shared" si="108"/>
        <v>0</v>
      </c>
      <c r="BV126" s="93">
        <f t="shared" si="193"/>
        <v>0</v>
      </c>
      <c r="BW126" s="93">
        <f t="shared" si="193"/>
        <v>0</v>
      </c>
      <c r="BX126" s="93">
        <f t="shared" si="193"/>
        <v>0</v>
      </c>
      <c r="BY126" s="93">
        <f t="shared" si="193"/>
        <v>0</v>
      </c>
      <c r="BZ126" s="93">
        <f t="shared" si="193"/>
        <v>0</v>
      </c>
      <c r="CA126" s="93">
        <f t="shared" si="193"/>
        <v>0</v>
      </c>
      <c r="CB126" s="93">
        <f t="shared" si="193"/>
        <v>0</v>
      </c>
      <c r="CC126" s="93">
        <f t="shared" si="193"/>
        <v>0</v>
      </c>
      <c r="CD126" s="93">
        <f t="shared" si="193"/>
        <v>0</v>
      </c>
      <c r="CE126" s="94">
        <f t="shared" si="177"/>
        <v>0</v>
      </c>
      <c r="CF126" s="95"/>
      <c r="CG126" s="96">
        <f t="shared" si="85"/>
        <v>0</v>
      </c>
      <c r="CJ126" s="63">
        <f t="shared" si="178"/>
        <v>0</v>
      </c>
      <c r="CK126" s="63">
        <f t="shared" si="178"/>
        <v>0</v>
      </c>
      <c r="CL126" s="63">
        <f t="shared" si="178"/>
        <v>0</v>
      </c>
      <c r="CM126" s="63">
        <f t="shared" si="178"/>
        <v>0</v>
      </c>
      <c r="CN126" s="63">
        <f t="shared" si="178"/>
        <v>0</v>
      </c>
      <c r="CO126" s="63">
        <f t="shared" si="178"/>
        <v>0</v>
      </c>
      <c r="CP126" s="63">
        <f t="shared" si="178"/>
        <v>0</v>
      </c>
      <c r="CQ126" s="63">
        <f t="shared" si="178"/>
        <v>11060872</v>
      </c>
      <c r="CR126" s="63">
        <f t="shared" si="178"/>
        <v>0</v>
      </c>
      <c r="CS126" s="65">
        <f t="shared" si="179"/>
        <v>11060872</v>
      </c>
      <c r="CU126" s="68">
        <f t="shared" si="105"/>
        <v>11060872</v>
      </c>
      <c r="CW126" s="63">
        <f t="shared" si="180"/>
        <v>0</v>
      </c>
      <c r="CX126" s="63">
        <f t="shared" si="180"/>
        <v>0</v>
      </c>
      <c r="CY126" s="63">
        <f t="shared" si="180"/>
        <v>0</v>
      </c>
      <c r="CZ126" s="63">
        <f t="shared" si="180"/>
        <v>0</v>
      </c>
      <c r="DA126" s="63">
        <f t="shared" si="180"/>
        <v>0</v>
      </c>
      <c r="DB126" s="63">
        <f t="shared" si="180"/>
        <v>0</v>
      </c>
      <c r="DC126" s="63">
        <f t="shared" si="180"/>
        <v>0</v>
      </c>
      <c r="DD126" s="63">
        <f t="shared" si="180"/>
        <v>0</v>
      </c>
      <c r="DE126" s="63">
        <f t="shared" si="180"/>
        <v>0</v>
      </c>
      <c r="DF126" s="63">
        <f t="shared" si="181"/>
        <v>0</v>
      </c>
      <c r="DH126" s="68">
        <f t="shared" si="86"/>
        <v>0</v>
      </c>
      <c r="DJ126" s="63">
        <f t="shared" si="182"/>
        <v>0</v>
      </c>
      <c r="DK126" s="63">
        <f t="shared" si="182"/>
        <v>0</v>
      </c>
      <c r="DL126" s="63">
        <f t="shared" si="182"/>
        <v>0</v>
      </c>
      <c r="DM126" s="63">
        <f t="shared" si="182"/>
        <v>0</v>
      </c>
      <c r="DN126" s="63">
        <f t="shared" si="182"/>
        <v>0</v>
      </c>
      <c r="DO126" s="63">
        <f t="shared" si="182"/>
        <v>0</v>
      </c>
      <c r="DP126" s="63">
        <f t="shared" si="182"/>
        <v>0</v>
      </c>
      <c r="DQ126" s="63">
        <f t="shared" si="182"/>
        <v>-11060872</v>
      </c>
      <c r="DR126" s="63">
        <f t="shared" si="182"/>
        <v>0</v>
      </c>
      <c r="DS126" s="65">
        <f t="shared" si="183"/>
        <v>-11060872</v>
      </c>
      <c r="DU126" s="68">
        <f t="shared" si="87"/>
        <v>-11060872</v>
      </c>
      <c r="DW126" s="63">
        <f t="shared" si="184"/>
        <v>0</v>
      </c>
      <c r="DX126" s="63">
        <f t="shared" si="184"/>
        <v>0</v>
      </c>
      <c r="DY126" s="63">
        <f t="shared" si="184"/>
        <v>0</v>
      </c>
      <c r="DZ126" s="63">
        <f t="shared" si="184"/>
        <v>0</v>
      </c>
      <c r="EA126" s="63">
        <f t="shared" si="184"/>
        <v>0</v>
      </c>
      <c r="EB126" s="63">
        <f t="shared" si="184"/>
        <v>0</v>
      </c>
      <c r="EC126" s="63">
        <f t="shared" si="184"/>
        <v>0</v>
      </c>
      <c r="ED126" s="63">
        <f t="shared" si="184"/>
        <v>0</v>
      </c>
      <c r="EE126" s="63">
        <f t="shared" si="184"/>
        <v>0</v>
      </c>
      <c r="EF126" s="65">
        <f t="shared" si="186"/>
        <v>0</v>
      </c>
      <c r="EH126" s="68">
        <f t="shared" si="88"/>
        <v>0</v>
      </c>
      <c r="EK126" s="93">
        <f t="shared" si="187"/>
        <v>0</v>
      </c>
      <c r="EL126" s="93">
        <f t="shared" si="187"/>
        <v>0</v>
      </c>
      <c r="EM126" s="93">
        <f t="shared" si="187"/>
        <v>0</v>
      </c>
      <c r="EN126" s="93">
        <f t="shared" si="187"/>
        <v>0</v>
      </c>
      <c r="EO126" s="93">
        <f t="shared" si="187"/>
        <v>0</v>
      </c>
      <c r="EP126" s="93">
        <f t="shared" si="187"/>
        <v>0</v>
      </c>
      <c r="EQ126" s="93">
        <f t="shared" si="187"/>
        <v>0</v>
      </c>
      <c r="ER126" s="93">
        <f t="shared" si="187"/>
        <v>0</v>
      </c>
      <c r="ES126" s="93">
        <f t="shared" si="187"/>
        <v>0</v>
      </c>
      <c r="ET126" s="94">
        <f t="shared" si="188"/>
        <v>0</v>
      </c>
      <c r="EU126" s="95"/>
      <c r="EV126" s="96">
        <f t="shared" si="89"/>
        <v>0</v>
      </c>
    </row>
    <row r="127" spans="1:152" s="19" customFormat="1" ht="30" x14ac:dyDescent="0.25">
      <c r="A127" s="18" t="s">
        <v>256</v>
      </c>
      <c r="B127" s="21" t="s">
        <v>106</v>
      </c>
      <c r="C127" s="21" t="s">
        <v>293</v>
      </c>
      <c r="D127" s="22" t="s">
        <v>133</v>
      </c>
      <c r="E127" s="22"/>
      <c r="F127" s="10"/>
      <c r="G127" s="10"/>
      <c r="H127" s="10">
        <v>-2653567</v>
      </c>
      <c r="I127" s="10">
        <f t="shared" si="168"/>
        <v>-2653567</v>
      </c>
      <c r="J127" s="25">
        <v>-12</v>
      </c>
      <c r="L127" s="44">
        <v>42234</v>
      </c>
      <c r="M127" s="45" t="s">
        <v>105</v>
      </c>
      <c r="N127" s="45" t="s">
        <v>42</v>
      </c>
      <c r="O127" s="45" t="s">
        <v>42</v>
      </c>
      <c r="P127" s="45"/>
      <c r="R127" s="69" t="s">
        <v>282</v>
      </c>
      <c r="S127" s="51"/>
      <c r="U127" s="63">
        <f t="shared" si="189"/>
        <v>0</v>
      </c>
      <c r="V127" s="63">
        <f t="shared" si="189"/>
        <v>0</v>
      </c>
      <c r="W127" s="63">
        <f t="shared" si="189"/>
        <v>0</v>
      </c>
      <c r="X127" s="63">
        <f t="shared" si="189"/>
        <v>0</v>
      </c>
      <c r="Y127" s="63">
        <f t="shared" si="189"/>
        <v>0</v>
      </c>
      <c r="Z127" s="63">
        <f t="shared" si="189"/>
        <v>0</v>
      </c>
      <c r="AA127" s="63">
        <f t="shared" si="189"/>
        <v>0</v>
      </c>
      <c r="AB127" s="63">
        <f t="shared" si="189"/>
        <v>0</v>
      </c>
      <c r="AC127" s="63">
        <f t="shared" si="189"/>
        <v>0</v>
      </c>
      <c r="AD127" s="65">
        <f t="shared" si="98"/>
        <v>0</v>
      </c>
      <c r="AF127" s="68">
        <f t="shared" si="103"/>
        <v>0</v>
      </c>
      <c r="AH127" s="63">
        <f t="shared" si="190"/>
        <v>0</v>
      </c>
      <c r="AI127" s="63">
        <f t="shared" si="190"/>
        <v>0</v>
      </c>
      <c r="AJ127" s="63">
        <f t="shared" si="190"/>
        <v>0</v>
      </c>
      <c r="AK127" s="63">
        <f t="shared" si="190"/>
        <v>0</v>
      </c>
      <c r="AL127" s="63">
        <f t="shared" si="190"/>
        <v>0</v>
      </c>
      <c r="AM127" s="63">
        <f t="shared" si="190"/>
        <v>0</v>
      </c>
      <c r="AN127" s="63">
        <f t="shared" si="190"/>
        <v>0</v>
      </c>
      <c r="AO127" s="63">
        <f t="shared" si="190"/>
        <v>0</v>
      </c>
      <c r="AP127" s="63">
        <f t="shared" si="190"/>
        <v>0</v>
      </c>
      <c r="AQ127" s="65">
        <f t="shared" si="171"/>
        <v>0</v>
      </c>
      <c r="AS127" s="68">
        <f t="shared" si="106"/>
        <v>0</v>
      </c>
      <c r="AU127" s="63">
        <f t="shared" si="191"/>
        <v>0</v>
      </c>
      <c r="AV127" s="63">
        <f t="shared" si="191"/>
        <v>0</v>
      </c>
      <c r="AW127" s="63">
        <f t="shared" si="191"/>
        <v>0</v>
      </c>
      <c r="AX127" s="63">
        <f t="shared" si="191"/>
        <v>0</v>
      </c>
      <c r="AY127" s="63">
        <f t="shared" si="191"/>
        <v>0</v>
      </c>
      <c r="AZ127" s="63">
        <f t="shared" si="191"/>
        <v>0</v>
      </c>
      <c r="BA127" s="63">
        <f t="shared" si="191"/>
        <v>0</v>
      </c>
      <c r="BB127" s="63">
        <f t="shared" si="191"/>
        <v>0</v>
      </c>
      <c r="BC127" s="63">
        <f t="shared" si="191"/>
        <v>0</v>
      </c>
      <c r="BD127" s="65">
        <f t="shared" si="173"/>
        <v>0</v>
      </c>
      <c r="BF127" s="68">
        <f t="shared" si="107"/>
        <v>2653567</v>
      </c>
      <c r="BH127" s="63">
        <f t="shared" si="192"/>
        <v>0</v>
      </c>
      <c r="BI127" s="63">
        <f t="shared" si="192"/>
        <v>0</v>
      </c>
      <c r="BJ127" s="63">
        <f t="shared" si="192"/>
        <v>0</v>
      </c>
      <c r="BK127" s="63">
        <f t="shared" si="192"/>
        <v>0</v>
      </c>
      <c r="BL127" s="63">
        <f t="shared" si="192"/>
        <v>0</v>
      </c>
      <c r="BM127" s="63">
        <f t="shared" si="192"/>
        <v>0</v>
      </c>
      <c r="BN127" s="63">
        <f t="shared" si="192"/>
        <v>0</v>
      </c>
      <c r="BO127" s="63">
        <f t="shared" si="192"/>
        <v>0</v>
      </c>
      <c r="BP127" s="63">
        <f t="shared" si="192"/>
        <v>0</v>
      </c>
      <c r="BQ127" s="65">
        <f t="shared" si="175"/>
        <v>0</v>
      </c>
      <c r="BS127" s="68">
        <f t="shared" si="108"/>
        <v>0</v>
      </c>
      <c r="BV127" s="93">
        <f t="shared" si="193"/>
        <v>0</v>
      </c>
      <c r="BW127" s="93">
        <f t="shared" si="193"/>
        <v>0</v>
      </c>
      <c r="BX127" s="93">
        <f t="shared" si="193"/>
        <v>0</v>
      </c>
      <c r="BY127" s="93">
        <f t="shared" si="193"/>
        <v>0</v>
      </c>
      <c r="BZ127" s="93">
        <f t="shared" si="193"/>
        <v>0</v>
      </c>
      <c r="CA127" s="93">
        <f t="shared" si="193"/>
        <v>0</v>
      </c>
      <c r="CB127" s="93">
        <f t="shared" si="193"/>
        <v>0</v>
      </c>
      <c r="CC127" s="93">
        <f t="shared" si="193"/>
        <v>0</v>
      </c>
      <c r="CD127" s="93">
        <f t="shared" si="193"/>
        <v>0</v>
      </c>
      <c r="CE127" s="94">
        <f t="shared" si="177"/>
        <v>0</v>
      </c>
      <c r="CF127" s="95"/>
      <c r="CG127" s="96">
        <f t="shared" si="85"/>
        <v>0</v>
      </c>
      <c r="CJ127" s="63">
        <f t="shared" si="178"/>
        <v>0</v>
      </c>
      <c r="CK127" s="63">
        <f t="shared" si="178"/>
        <v>0</v>
      </c>
      <c r="CL127" s="63">
        <f t="shared" si="178"/>
        <v>0</v>
      </c>
      <c r="CM127" s="63">
        <f t="shared" si="178"/>
        <v>0</v>
      </c>
      <c r="CN127" s="63">
        <f t="shared" si="178"/>
        <v>0</v>
      </c>
      <c r="CO127" s="63">
        <f t="shared" si="178"/>
        <v>0</v>
      </c>
      <c r="CP127" s="63">
        <f t="shared" si="178"/>
        <v>0</v>
      </c>
      <c r="CQ127" s="63">
        <f t="shared" si="178"/>
        <v>0</v>
      </c>
      <c r="CR127" s="63">
        <f t="shared" si="178"/>
        <v>0</v>
      </c>
      <c r="CS127" s="65">
        <f t="shared" si="179"/>
        <v>0</v>
      </c>
      <c r="CU127" s="68">
        <f t="shared" si="105"/>
        <v>0</v>
      </c>
      <c r="CW127" s="63">
        <f t="shared" si="180"/>
        <v>0</v>
      </c>
      <c r="CX127" s="63">
        <f t="shared" si="180"/>
        <v>0</v>
      </c>
      <c r="CY127" s="63">
        <f t="shared" si="180"/>
        <v>0</v>
      </c>
      <c r="CZ127" s="63">
        <f t="shared" si="180"/>
        <v>0</v>
      </c>
      <c r="DA127" s="63">
        <f t="shared" si="180"/>
        <v>0</v>
      </c>
      <c r="DB127" s="63">
        <f t="shared" si="180"/>
        <v>0</v>
      </c>
      <c r="DC127" s="63">
        <f t="shared" si="180"/>
        <v>0</v>
      </c>
      <c r="DD127" s="63">
        <f t="shared" si="180"/>
        <v>0</v>
      </c>
      <c r="DE127" s="63">
        <f t="shared" si="180"/>
        <v>0</v>
      </c>
      <c r="DF127" s="63">
        <f t="shared" si="181"/>
        <v>0</v>
      </c>
      <c r="DH127" s="68">
        <f t="shared" si="86"/>
        <v>0</v>
      </c>
      <c r="DJ127" s="63">
        <f t="shared" si="182"/>
        <v>0</v>
      </c>
      <c r="DK127" s="63">
        <f t="shared" si="182"/>
        <v>0</v>
      </c>
      <c r="DL127" s="63">
        <f t="shared" si="182"/>
        <v>0</v>
      </c>
      <c r="DM127" s="63">
        <f t="shared" si="182"/>
        <v>0</v>
      </c>
      <c r="DN127" s="63">
        <f t="shared" si="182"/>
        <v>-2653567</v>
      </c>
      <c r="DO127" s="63">
        <f t="shared" si="182"/>
        <v>0</v>
      </c>
      <c r="DP127" s="63">
        <f t="shared" si="182"/>
        <v>0</v>
      </c>
      <c r="DQ127" s="63">
        <f t="shared" si="182"/>
        <v>0</v>
      </c>
      <c r="DR127" s="63">
        <f t="shared" si="182"/>
        <v>0</v>
      </c>
      <c r="DS127" s="65">
        <f t="shared" si="183"/>
        <v>-2653567</v>
      </c>
      <c r="DU127" s="68">
        <f t="shared" si="87"/>
        <v>-2653567</v>
      </c>
      <c r="DW127" s="63">
        <f t="shared" si="184"/>
        <v>0</v>
      </c>
      <c r="DX127" s="63">
        <f t="shared" si="184"/>
        <v>0</v>
      </c>
      <c r="DY127" s="63">
        <f t="shared" si="184"/>
        <v>0</v>
      </c>
      <c r="DZ127" s="63">
        <f t="shared" si="184"/>
        <v>0</v>
      </c>
      <c r="EA127" s="63">
        <f t="shared" si="184"/>
        <v>0</v>
      </c>
      <c r="EB127" s="63">
        <f t="shared" si="184"/>
        <v>0</v>
      </c>
      <c r="EC127" s="63">
        <f t="shared" si="184"/>
        <v>0</v>
      </c>
      <c r="ED127" s="63">
        <f t="shared" si="184"/>
        <v>0</v>
      </c>
      <c r="EE127" s="63">
        <f t="shared" si="184"/>
        <v>0</v>
      </c>
      <c r="EF127" s="65">
        <f t="shared" si="186"/>
        <v>0</v>
      </c>
      <c r="EH127" s="68">
        <f t="shared" si="88"/>
        <v>0</v>
      </c>
      <c r="EK127" s="93">
        <f t="shared" si="187"/>
        <v>0</v>
      </c>
      <c r="EL127" s="93">
        <f t="shared" si="187"/>
        <v>0</v>
      </c>
      <c r="EM127" s="93">
        <f t="shared" si="187"/>
        <v>0</v>
      </c>
      <c r="EN127" s="93">
        <f t="shared" si="187"/>
        <v>0</v>
      </c>
      <c r="EO127" s="93">
        <f t="shared" si="187"/>
        <v>-12</v>
      </c>
      <c r="EP127" s="93">
        <f t="shared" si="187"/>
        <v>0</v>
      </c>
      <c r="EQ127" s="93">
        <f t="shared" si="187"/>
        <v>0</v>
      </c>
      <c r="ER127" s="93">
        <f t="shared" si="187"/>
        <v>0</v>
      </c>
      <c r="ES127" s="93">
        <f t="shared" si="187"/>
        <v>0</v>
      </c>
      <c r="ET127" s="94">
        <f t="shared" si="188"/>
        <v>-12</v>
      </c>
      <c r="EU127" s="95"/>
      <c r="EV127" s="96">
        <f t="shared" si="89"/>
        <v>-12</v>
      </c>
    </row>
    <row r="128" spans="1:152" s="19" customFormat="1" ht="30" x14ac:dyDescent="0.25">
      <c r="A128" s="18" t="s">
        <v>326</v>
      </c>
      <c r="B128" s="21" t="s">
        <v>106</v>
      </c>
      <c r="C128" s="21" t="s">
        <v>293</v>
      </c>
      <c r="D128" s="22" t="s">
        <v>169</v>
      </c>
      <c r="E128" s="22"/>
      <c r="F128" s="10"/>
      <c r="G128" s="10"/>
      <c r="H128" s="10">
        <v>-1039684</v>
      </c>
      <c r="I128" s="10">
        <f t="shared" si="168"/>
        <v>-1039684</v>
      </c>
      <c r="J128" s="25">
        <v>-13</v>
      </c>
      <c r="L128" s="44">
        <v>42234</v>
      </c>
      <c r="M128" s="45" t="s">
        <v>105</v>
      </c>
      <c r="N128" s="45" t="s">
        <v>42</v>
      </c>
      <c r="O128" s="45" t="s">
        <v>42</v>
      </c>
      <c r="P128" s="45"/>
      <c r="R128" s="69" t="s">
        <v>282</v>
      </c>
      <c r="S128" s="51"/>
      <c r="U128" s="63">
        <f t="shared" si="189"/>
        <v>0</v>
      </c>
      <c r="V128" s="63">
        <f t="shared" si="189"/>
        <v>0</v>
      </c>
      <c r="W128" s="63">
        <f t="shared" si="189"/>
        <v>0</v>
      </c>
      <c r="X128" s="63">
        <f t="shared" si="189"/>
        <v>0</v>
      </c>
      <c r="Y128" s="63">
        <f t="shared" si="189"/>
        <v>0</v>
      </c>
      <c r="Z128" s="63">
        <f t="shared" si="189"/>
        <v>0</v>
      </c>
      <c r="AA128" s="63">
        <f t="shared" si="189"/>
        <v>0</v>
      </c>
      <c r="AB128" s="63">
        <f t="shared" si="189"/>
        <v>0</v>
      </c>
      <c r="AC128" s="63">
        <f t="shared" si="189"/>
        <v>0</v>
      </c>
      <c r="AD128" s="65">
        <f t="shared" si="98"/>
        <v>0</v>
      </c>
      <c r="AF128" s="68">
        <f t="shared" si="103"/>
        <v>0</v>
      </c>
      <c r="AH128" s="63">
        <f t="shared" si="190"/>
        <v>0</v>
      </c>
      <c r="AI128" s="63">
        <f t="shared" si="190"/>
        <v>0</v>
      </c>
      <c r="AJ128" s="63">
        <f t="shared" si="190"/>
        <v>0</v>
      </c>
      <c r="AK128" s="63">
        <f t="shared" si="190"/>
        <v>0</v>
      </c>
      <c r="AL128" s="63">
        <f t="shared" si="190"/>
        <v>0</v>
      </c>
      <c r="AM128" s="63">
        <f t="shared" si="190"/>
        <v>0</v>
      </c>
      <c r="AN128" s="63">
        <f t="shared" si="190"/>
        <v>0</v>
      </c>
      <c r="AO128" s="63">
        <f t="shared" si="190"/>
        <v>0</v>
      </c>
      <c r="AP128" s="63">
        <f t="shared" si="190"/>
        <v>0</v>
      </c>
      <c r="AQ128" s="65">
        <f t="shared" si="171"/>
        <v>0</v>
      </c>
      <c r="AS128" s="68">
        <f t="shared" si="106"/>
        <v>0</v>
      </c>
      <c r="AU128" s="63">
        <f t="shared" si="191"/>
        <v>0</v>
      </c>
      <c r="AV128" s="63">
        <f t="shared" si="191"/>
        <v>0</v>
      </c>
      <c r="AW128" s="63">
        <f t="shared" si="191"/>
        <v>0</v>
      </c>
      <c r="AX128" s="63">
        <f t="shared" si="191"/>
        <v>0</v>
      </c>
      <c r="AY128" s="63">
        <f t="shared" si="191"/>
        <v>0</v>
      </c>
      <c r="AZ128" s="63">
        <f t="shared" si="191"/>
        <v>0</v>
      </c>
      <c r="BA128" s="63">
        <f t="shared" si="191"/>
        <v>0</v>
      </c>
      <c r="BB128" s="63">
        <f t="shared" si="191"/>
        <v>0</v>
      </c>
      <c r="BC128" s="63">
        <f t="shared" si="191"/>
        <v>0</v>
      </c>
      <c r="BD128" s="65">
        <f t="shared" si="173"/>
        <v>0</v>
      </c>
      <c r="BF128" s="68">
        <f t="shared" si="107"/>
        <v>1039684</v>
      </c>
      <c r="BH128" s="63">
        <f t="shared" si="192"/>
        <v>0</v>
      </c>
      <c r="BI128" s="63">
        <f t="shared" si="192"/>
        <v>0</v>
      </c>
      <c r="BJ128" s="63">
        <f t="shared" si="192"/>
        <v>0</v>
      </c>
      <c r="BK128" s="63">
        <f t="shared" si="192"/>
        <v>0</v>
      </c>
      <c r="BL128" s="63">
        <f t="shared" si="192"/>
        <v>0</v>
      </c>
      <c r="BM128" s="63">
        <f t="shared" si="192"/>
        <v>0</v>
      </c>
      <c r="BN128" s="63">
        <f t="shared" si="192"/>
        <v>0</v>
      </c>
      <c r="BO128" s="63">
        <f t="shared" si="192"/>
        <v>0</v>
      </c>
      <c r="BP128" s="63">
        <f t="shared" si="192"/>
        <v>0</v>
      </c>
      <c r="BQ128" s="65">
        <f t="shared" si="175"/>
        <v>0</v>
      </c>
      <c r="BS128" s="68">
        <f t="shared" si="108"/>
        <v>0</v>
      </c>
      <c r="BV128" s="93">
        <f t="shared" si="193"/>
        <v>0</v>
      </c>
      <c r="BW128" s="93">
        <f t="shared" si="193"/>
        <v>0</v>
      </c>
      <c r="BX128" s="93">
        <f t="shared" si="193"/>
        <v>0</v>
      </c>
      <c r="BY128" s="93">
        <f t="shared" si="193"/>
        <v>0</v>
      </c>
      <c r="BZ128" s="93">
        <f t="shared" si="193"/>
        <v>0</v>
      </c>
      <c r="CA128" s="93">
        <f t="shared" si="193"/>
        <v>0</v>
      </c>
      <c r="CB128" s="93">
        <f t="shared" si="193"/>
        <v>0</v>
      </c>
      <c r="CC128" s="93">
        <f t="shared" si="193"/>
        <v>0</v>
      </c>
      <c r="CD128" s="93">
        <f t="shared" si="193"/>
        <v>0</v>
      </c>
      <c r="CE128" s="94">
        <f t="shared" si="177"/>
        <v>0</v>
      </c>
      <c r="CF128" s="95"/>
      <c r="CG128" s="96">
        <f t="shared" si="85"/>
        <v>0</v>
      </c>
      <c r="CJ128" s="63">
        <f t="shared" si="178"/>
        <v>0</v>
      </c>
      <c r="CK128" s="63">
        <f t="shared" si="178"/>
        <v>0</v>
      </c>
      <c r="CL128" s="63">
        <f t="shared" si="178"/>
        <v>0</v>
      </c>
      <c r="CM128" s="63">
        <f t="shared" si="178"/>
        <v>0</v>
      </c>
      <c r="CN128" s="63">
        <f t="shared" si="178"/>
        <v>0</v>
      </c>
      <c r="CO128" s="63">
        <f t="shared" si="178"/>
        <v>0</v>
      </c>
      <c r="CP128" s="63">
        <f t="shared" si="178"/>
        <v>0</v>
      </c>
      <c r="CQ128" s="63">
        <f t="shared" si="178"/>
        <v>0</v>
      </c>
      <c r="CR128" s="63">
        <f t="shared" si="178"/>
        <v>0</v>
      </c>
      <c r="CS128" s="65">
        <f t="shared" si="179"/>
        <v>0</v>
      </c>
      <c r="CU128" s="68">
        <f t="shared" si="105"/>
        <v>0</v>
      </c>
      <c r="CW128" s="63">
        <f t="shared" si="180"/>
        <v>0</v>
      </c>
      <c r="CX128" s="63">
        <f t="shared" si="180"/>
        <v>0</v>
      </c>
      <c r="CY128" s="63">
        <f t="shared" si="180"/>
        <v>0</v>
      </c>
      <c r="CZ128" s="63">
        <f t="shared" si="180"/>
        <v>0</v>
      </c>
      <c r="DA128" s="63">
        <f t="shared" si="180"/>
        <v>0</v>
      </c>
      <c r="DB128" s="63">
        <f t="shared" si="180"/>
        <v>0</v>
      </c>
      <c r="DC128" s="63">
        <f t="shared" si="180"/>
        <v>0</v>
      </c>
      <c r="DD128" s="63">
        <f t="shared" si="180"/>
        <v>0</v>
      </c>
      <c r="DE128" s="63">
        <f t="shared" si="180"/>
        <v>0</v>
      </c>
      <c r="DF128" s="63">
        <f t="shared" si="181"/>
        <v>0</v>
      </c>
      <c r="DH128" s="68">
        <f t="shared" si="86"/>
        <v>0</v>
      </c>
      <c r="DJ128" s="63">
        <f t="shared" si="182"/>
        <v>0</v>
      </c>
      <c r="DK128" s="63">
        <f t="shared" si="182"/>
        <v>0</v>
      </c>
      <c r="DL128" s="63">
        <f t="shared" si="182"/>
        <v>0</v>
      </c>
      <c r="DM128" s="63">
        <f t="shared" si="182"/>
        <v>0</v>
      </c>
      <c r="DN128" s="63">
        <f t="shared" si="182"/>
        <v>-1039684</v>
      </c>
      <c r="DO128" s="63">
        <f t="shared" si="182"/>
        <v>0</v>
      </c>
      <c r="DP128" s="63">
        <f t="shared" si="182"/>
        <v>0</v>
      </c>
      <c r="DQ128" s="63">
        <f t="shared" si="182"/>
        <v>0</v>
      </c>
      <c r="DR128" s="63">
        <f t="shared" si="182"/>
        <v>0</v>
      </c>
      <c r="DS128" s="65">
        <f t="shared" si="183"/>
        <v>-1039684</v>
      </c>
      <c r="DU128" s="68">
        <f t="shared" si="87"/>
        <v>-1039684</v>
      </c>
      <c r="DW128" s="63">
        <f t="shared" si="184"/>
        <v>0</v>
      </c>
      <c r="DX128" s="63">
        <f t="shared" si="184"/>
        <v>0</v>
      </c>
      <c r="DY128" s="63">
        <f t="shared" si="184"/>
        <v>0</v>
      </c>
      <c r="DZ128" s="63">
        <f t="shared" si="184"/>
        <v>0</v>
      </c>
      <c r="EA128" s="63">
        <f t="shared" si="184"/>
        <v>0</v>
      </c>
      <c r="EB128" s="63">
        <f t="shared" si="184"/>
        <v>0</v>
      </c>
      <c r="EC128" s="63">
        <f t="shared" si="184"/>
        <v>0</v>
      </c>
      <c r="ED128" s="63">
        <f t="shared" si="184"/>
        <v>0</v>
      </c>
      <c r="EE128" s="63">
        <f t="shared" si="184"/>
        <v>0</v>
      </c>
      <c r="EF128" s="65">
        <f t="shared" si="186"/>
        <v>0</v>
      </c>
      <c r="EH128" s="68">
        <f t="shared" si="88"/>
        <v>0</v>
      </c>
      <c r="EK128" s="93">
        <f t="shared" si="187"/>
        <v>0</v>
      </c>
      <c r="EL128" s="93">
        <f t="shared" si="187"/>
        <v>0</v>
      </c>
      <c r="EM128" s="93">
        <f t="shared" si="187"/>
        <v>0</v>
      </c>
      <c r="EN128" s="93">
        <f t="shared" si="187"/>
        <v>0</v>
      </c>
      <c r="EO128" s="93">
        <f t="shared" si="187"/>
        <v>-13</v>
      </c>
      <c r="EP128" s="93">
        <f t="shared" si="187"/>
        <v>0</v>
      </c>
      <c r="EQ128" s="93">
        <f t="shared" si="187"/>
        <v>0</v>
      </c>
      <c r="ER128" s="93">
        <f t="shared" si="187"/>
        <v>0</v>
      </c>
      <c r="ES128" s="93">
        <f t="shared" si="187"/>
        <v>0</v>
      </c>
      <c r="ET128" s="94">
        <f t="shared" si="188"/>
        <v>-13</v>
      </c>
      <c r="EU128" s="95"/>
      <c r="EV128" s="96">
        <f t="shared" si="89"/>
        <v>-13</v>
      </c>
    </row>
    <row r="129" spans="1:152" s="19" customFormat="1" ht="30" x14ac:dyDescent="0.25">
      <c r="A129" s="18" t="s">
        <v>314</v>
      </c>
      <c r="B129" s="21" t="s">
        <v>106</v>
      </c>
      <c r="C129" s="21" t="s">
        <v>293</v>
      </c>
      <c r="D129" s="22" t="s">
        <v>313</v>
      </c>
      <c r="E129" s="22"/>
      <c r="F129" s="10"/>
      <c r="G129" s="10"/>
      <c r="H129" s="10">
        <v>-61537</v>
      </c>
      <c r="I129" s="10">
        <f t="shared" si="168"/>
        <v>-61537</v>
      </c>
      <c r="J129" s="25"/>
      <c r="L129" s="44">
        <v>42234</v>
      </c>
      <c r="M129" s="45" t="s">
        <v>105</v>
      </c>
      <c r="N129" s="45" t="s">
        <v>42</v>
      </c>
      <c r="O129" s="45" t="s">
        <v>42</v>
      </c>
      <c r="P129" s="45"/>
      <c r="R129" s="69" t="s">
        <v>282</v>
      </c>
      <c r="S129" s="51"/>
      <c r="U129" s="63">
        <f t="shared" si="189"/>
        <v>0</v>
      </c>
      <c r="V129" s="63">
        <f t="shared" si="189"/>
        <v>0</v>
      </c>
      <c r="W129" s="63">
        <f t="shared" si="189"/>
        <v>0</v>
      </c>
      <c r="X129" s="63">
        <f t="shared" si="189"/>
        <v>0</v>
      </c>
      <c r="Y129" s="63">
        <f t="shared" si="189"/>
        <v>0</v>
      </c>
      <c r="Z129" s="63">
        <f t="shared" si="189"/>
        <v>0</v>
      </c>
      <c r="AA129" s="63">
        <f t="shared" si="189"/>
        <v>0</v>
      </c>
      <c r="AB129" s="63">
        <f t="shared" si="189"/>
        <v>0</v>
      </c>
      <c r="AC129" s="63">
        <f t="shared" si="189"/>
        <v>0</v>
      </c>
      <c r="AD129" s="65">
        <f t="shared" si="98"/>
        <v>0</v>
      </c>
      <c r="AF129" s="68">
        <f t="shared" si="103"/>
        <v>0</v>
      </c>
      <c r="AH129" s="63">
        <f t="shared" si="190"/>
        <v>0</v>
      </c>
      <c r="AI129" s="63">
        <f t="shared" si="190"/>
        <v>0</v>
      </c>
      <c r="AJ129" s="63">
        <f t="shared" si="190"/>
        <v>0</v>
      </c>
      <c r="AK129" s="63">
        <f t="shared" si="190"/>
        <v>0</v>
      </c>
      <c r="AL129" s="63">
        <f t="shared" si="190"/>
        <v>0</v>
      </c>
      <c r="AM129" s="63">
        <f t="shared" si="190"/>
        <v>0</v>
      </c>
      <c r="AN129" s="63">
        <f t="shared" si="190"/>
        <v>0</v>
      </c>
      <c r="AO129" s="63">
        <f t="shared" si="190"/>
        <v>0</v>
      </c>
      <c r="AP129" s="63">
        <f t="shared" si="190"/>
        <v>0</v>
      </c>
      <c r="AQ129" s="65">
        <f t="shared" si="171"/>
        <v>0</v>
      </c>
      <c r="AS129" s="68">
        <f t="shared" si="106"/>
        <v>0</v>
      </c>
      <c r="AU129" s="63">
        <f t="shared" si="191"/>
        <v>0</v>
      </c>
      <c r="AV129" s="63">
        <f t="shared" si="191"/>
        <v>0</v>
      </c>
      <c r="AW129" s="63">
        <f t="shared" si="191"/>
        <v>0</v>
      </c>
      <c r="AX129" s="63">
        <f t="shared" si="191"/>
        <v>0</v>
      </c>
      <c r="AY129" s="63">
        <f t="shared" si="191"/>
        <v>0</v>
      </c>
      <c r="AZ129" s="63">
        <f t="shared" si="191"/>
        <v>0</v>
      </c>
      <c r="BA129" s="63">
        <f t="shared" si="191"/>
        <v>0</v>
      </c>
      <c r="BB129" s="63">
        <f t="shared" si="191"/>
        <v>0</v>
      </c>
      <c r="BC129" s="63">
        <f t="shared" si="191"/>
        <v>0</v>
      </c>
      <c r="BD129" s="65">
        <f t="shared" si="173"/>
        <v>0</v>
      </c>
      <c r="BF129" s="68">
        <f t="shared" si="107"/>
        <v>61537</v>
      </c>
      <c r="BH129" s="63">
        <f t="shared" si="192"/>
        <v>0</v>
      </c>
      <c r="BI129" s="63">
        <f t="shared" si="192"/>
        <v>0</v>
      </c>
      <c r="BJ129" s="63">
        <f t="shared" si="192"/>
        <v>0</v>
      </c>
      <c r="BK129" s="63">
        <f t="shared" si="192"/>
        <v>0</v>
      </c>
      <c r="BL129" s="63">
        <f t="shared" si="192"/>
        <v>0</v>
      </c>
      <c r="BM129" s="63">
        <f t="shared" si="192"/>
        <v>0</v>
      </c>
      <c r="BN129" s="63">
        <f t="shared" si="192"/>
        <v>0</v>
      </c>
      <c r="BO129" s="63">
        <f t="shared" si="192"/>
        <v>0</v>
      </c>
      <c r="BP129" s="63">
        <f t="shared" si="192"/>
        <v>0</v>
      </c>
      <c r="BQ129" s="65">
        <f t="shared" si="175"/>
        <v>0</v>
      </c>
      <c r="BS129" s="68">
        <f t="shared" si="108"/>
        <v>0</v>
      </c>
      <c r="BV129" s="93">
        <f t="shared" si="193"/>
        <v>0</v>
      </c>
      <c r="BW129" s="93">
        <f t="shared" si="193"/>
        <v>0</v>
      </c>
      <c r="BX129" s="93">
        <f t="shared" si="193"/>
        <v>0</v>
      </c>
      <c r="BY129" s="93">
        <f t="shared" si="193"/>
        <v>0</v>
      </c>
      <c r="BZ129" s="93">
        <f t="shared" si="193"/>
        <v>0</v>
      </c>
      <c r="CA129" s="93">
        <f t="shared" si="193"/>
        <v>0</v>
      </c>
      <c r="CB129" s="93">
        <f t="shared" si="193"/>
        <v>0</v>
      </c>
      <c r="CC129" s="93">
        <f t="shared" si="193"/>
        <v>0</v>
      </c>
      <c r="CD129" s="93">
        <f t="shared" si="193"/>
        <v>0</v>
      </c>
      <c r="CE129" s="94">
        <f t="shared" si="177"/>
        <v>0</v>
      </c>
      <c r="CF129" s="95"/>
      <c r="CG129" s="96">
        <f t="shared" si="85"/>
        <v>0</v>
      </c>
      <c r="CJ129" s="63">
        <f t="shared" si="178"/>
        <v>0</v>
      </c>
      <c r="CK129" s="63">
        <f t="shared" si="178"/>
        <v>0</v>
      </c>
      <c r="CL129" s="63">
        <f t="shared" si="178"/>
        <v>0</v>
      </c>
      <c r="CM129" s="63">
        <f t="shared" si="178"/>
        <v>0</v>
      </c>
      <c r="CN129" s="63">
        <f t="shared" si="178"/>
        <v>0</v>
      </c>
      <c r="CO129" s="63">
        <f t="shared" si="178"/>
        <v>0</v>
      </c>
      <c r="CP129" s="63">
        <f t="shared" si="178"/>
        <v>0</v>
      </c>
      <c r="CQ129" s="63">
        <f t="shared" si="178"/>
        <v>0</v>
      </c>
      <c r="CR129" s="63">
        <f t="shared" si="178"/>
        <v>0</v>
      </c>
      <c r="CS129" s="65">
        <f t="shared" si="179"/>
        <v>0</v>
      </c>
      <c r="CU129" s="68">
        <f t="shared" si="105"/>
        <v>0</v>
      </c>
      <c r="CW129" s="63">
        <f t="shared" ref="CW129:DE145" si="194">IF($C129=CW$3,$F129,0)</f>
        <v>0</v>
      </c>
      <c r="CX129" s="63">
        <f t="shared" si="194"/>
        <v>0</v>
      </c>
      <c r="CY129" s="63">
        <f t="shared" si="194"/>
        <v>0</v>
      </c>
      <c r="CZ129" s="63">
        <f t="shared" si="194"/>
        <v>0</v>
      </c>
      <c r="DA129" s="63">
        <f t="shared" si="194"/>
        <v>0</v>
      </c>
      <c r="DB129" s="63">
        <f t="shared" si="194"/>
        <v>0</v>
      </c>
      <c r="DC129" s="63">
        <f t="shared" si="194"/>
        <v>0</v>
      </c>
      <c r="DD129" s="63">
        <f t="shared" si="194"/>
        <v>0</v>
      </c>
      <c r="DE129" s="63">
        <f t="shared" si="194"/>
        <v>0</v>
      </c>
      <c r="DF129" s="63">
        <f t="shared" si="181"/>
        <v>0</v>
      </c>
      <c r="DH129" s="68">
        <f t="shared" si="86"/>
        <v>0</v>
      </c>
      <c r="DJ129" s="63">
        <f t="shared" si="182"/>
        <v>0</v>
      </c>
      <c r="DK129" s="63">
        <f t="shared" si="182"/>
        <v>0</v>
      </c>
      <c r="DL129" s="63">
        <f t="shared" si="182"/>
        <v>0</v>
      </c>
      <c r="DM129" s="63">
        <f t="shared" si="182"/>
        <v>0</v>
      </c>
      <c r="DN129" s="63">
        <f t="shared" si="182"/>
        <v>-61537</v>
      </c>
      <c r="DO129" s="63">
        <f t="shared" si="182"/>
        <v>0</v>
      </c>
      <c r="DP129" s="63">
        <f t="shared" si="182"/>
        <v>0</v>
      </c>
      <c r="DQ129" s="63">
        <f t="shared" si="182"/>
        <v>0</v>
      </c>
      <c r="DR129" s="63">
        <f t="shared" si="182"/>
        <v>0</v>
      </c>
      <c r="DS129" s="65">
        <f t="shared" si="183"/>
        <v>-61537</v>
      </c>
      <c r="DU129" s="68">
        <f t="shared" si="87"/>
        <v>-61537</v>
      </c>
      <c r="DW129" s="63">
        <f t="shared" si="184"/>
        <v>0</v>
      </c>
      <c r="DX129" s="63">
        <f t="shared" si="184"/>
        <v>0</v>
      </c>
      <c r="DY129" s="63">
        <f t="shared" si="184"/>
        <v>0</v>
      </c>
      <c r="DZ129" s="63">
        <f t="shared" si="184"/>
        <v>0</v>
      </c>
      <c r="EA129" s="63">
        <f t="shared" si="184"/>
        <v>0</v>
      </c>
      <c r="EB129" s="63">
        <f t="shared" si="184"/>
        <v>0</v>
      </c>
      <c r="EC129" s="63">
        <f t="shared" si="184"/>
        <v>0</v>
      </c>
      <c r="ED129" s="63">
        <f t="shared" si="184"/>
        <v>0</v>
      </c>
      <c r="EE129" s="63">
        <f t="shared" si="184"/>
        <v>0</v>
      </c>
      <c r="EF129" s="65">
        <f t="shared" si="186"/>
        <v>0</v>
      </c>
      <c r="EH129" s="68">
        <f t="shared" si="88"/>
        <v>0</v>
      </c>
      <c r="EK129" s="93">
        <f t="shared" ref="EK129:ES145" si="195">IF($C129=EK$3,$J129,0)</f>
        <v>0</v>
      </c>
      <c r="EL129" s="93">
        <f t="shared" si="195"/>
        <v>0</v>
      </c>
      <c r="EM129" s="93">
        <f t="shared" si="195"/>
        <v>0</v>
      </c>
      <c r="EN129" s="93">
        <f t="shared" si="195"/>
        <v>0</v>
      </c>
      <c r="EO129" s="93">
        <f t="shared" si="195"/>
        <v>0</v>
      </c>
      <c r="EP129" s="93">
        <f t="shared" si="195"/>
        <v>0</v>
      </c>
      <c r="EQ129" s="93">
        <f t="shared" si="195"/>
        <v>0</v>
      </c>
      <c r="ER129" s="93">
        <f t="shared" si="195"/>
        <v>0</v>
      </c>
      <c r="ES129" s="93">
        <f t="shared" si="195"/>
        <v>0</v>
      </c>
      <c r="ET129" s="94">
        <f t="shared" si="188"/>
        <v>0</v>
      </c>
      <c r="EU129" s="95"/>
      <c r="EV129" s="96">
        <f t="shared" si="89"/>
        <v>0</v>
      </c>
    </row>
    <row r="130" spans="1:152" s="19" customFormat="1" ht="15" x14ac:dyDescent="0.25">
      <c r="A130" s="18" t="s">
        <v>257</v>
      </c>
      <c r="B130" s="21" t="s">
        <v>106</v>
      </c>
      <c r="C130" s="21" t="s">
        <v>292</v>
      </c>
      <c r="D130" s="22" t="s">
        <v>170</v>
      </c>
      <c r="E130" s="149">
        <v>-750500</v>
      </c>
      <c r="F130" s="10">
        <f>-750500-495000</f>
        <v>-1245500</v>
      </c>
      <c r="G130" s="10">
        <v>-3326291</v>
      </c>
      <c r="H130" s="10"/>
      <c r="I130" s="10">
        <f t="shared" si="168"/>
        <v>-5322291</v>
      </c>
      <c r="J130" s="25">
        <v>-53</v>
      </c>
      <c r="L130" s="44">
        <v>42234</v>
      </c>
      <c r="M130" s="45" t="s">
        <v>105</v>
      </c>
      <c r="N130" s="45" t="s">
        <v>66</v>
      </c>
      <c r="O130" s="45" t="s">
        <v>71</v>
      </c>
      <c r="P130" s="45"/>
      <c r="R130" s="69" t="s">
        <v>281</v>
      </c>
      <c r="S130" s="51"/>
      <c r="U130" s="63">
        <f t="shared" si="189"/>
        <v>0</v>
      </c>
      <c r="V130" s="63">
        <f t="shared" si="189"/>
        <v>0</v>
      </c>
      <c r="W130" s="63">
        <f t="shared" si="189"/>
        <v>0</v>
      </c>
      <c r="X130" s="63">
        <f t="shared" si="189"/>
        <v>-3326291</v>
      </c>
      <c r="Y130" s="63">
        <f t="shared" si="189"/>
        <v>0</v>
      </c>
      <c r="Z130" s="63">
        <f t="shared" si="189"/>
        <v>0</v>
      </c>
      <c r="AA130" s="63">
        <f t="shared" si="189"/>
        <v>0</v>
      </c>
      <c r="AB130" s="63">
        <f t="shared" si="189"/>
        <v>0</v>
      </c>
      <c r="AC130" s="63">
        <f t="shared" si="189"/>
        <v>0</v>
      </c>
      <c r="AD130" s="65">
        <f t="shared" si="98"/>
        <v>-3326291</v>
      </c>
      <c r="AF130" s="68">
        <f t="shared" si="103"/>
        <v>0</v>
      </c>
      <c r="AH130" s="63">
        <f t="shared" si="190"/>
        <v>0</v>
      </c>
      <c r="AI130" s="63">
        <f t="shared" si="190"/>
        <v>0</v>
      </c>
      <c r="AJ130" s="63">
        <f t="shared" si="190"/>
        <v>0</v>
      </c>
      <c r="AK130" s="63">
        <f t="shared" si="190"/>
        <v>-1245500</v>
      </c>
      <c r="AL130" s="63">
        <f t="shared" si="190"/>
        <v>0</v>
      </c>
      <c r="AM130" s="63">
        <f t="shared" si="190"/>
        <v>0</v>
      </c>
      <c r="AN130" s="63">
        <f t="shared" si="190"/>
        <v>0</v>
      </c>
      <c r="AO130" s="63">
        <f t="shared" si="190"/>
        <v>0</v>
      </c>
      <c r="AP130" s="63">
        <f t="shared" si="190"/>
        <v>0</v>
      </c>
      <c r="AQ130" s="65">
        <f t="shared" si="171"/>
        <v>-1245500</v>
      </c>
      <c r="AS130" s="68">
        <f t="shared" si="106"/>
        <v>0</v>
      </c>
      <c r="AU130" s="63">
        <f t="shared" si="191"/>
        <v>0</v>
      </c>
      <c r="AV130" s="63">
        <f t="shared" si="191"/>
        <v>0</v>
      </c>
      <c r="AW130" s="63">
        <f t="shared" si="191"/>
        <v>0</v>
      </c>
      <c r="AX130" s="63">
        <f t="shared" si="191"/>
        <v>0</v>
      </c>
      <c r="AY130" s="63">
        <f t="shared" si="191"/>
        <v>0</v>
      </c>
      <c r="AZ130" s="63">
        <f t="shared" si="191"/>
        <v>0</v>
      </c>
      <c r="BA130" s="63">
        <f t="shared" si="191"/>
        <v>0</v>
      </c>
      <c r="BB130" s="63">
        <f t="shared" si="191"/>
        <v>0</v>
      </c>
      <c r="BC130" s="63">
        <f t="shared" si="191"/>
        <v>0</v>
      </c>
      <c r="BD130" s="65">
        <f t="shared" si="173"/>
        <v>0</v>
      </c>
      <c r="BF130" s="68">
        <f t="shared" si="107"/>
        <v>0</v>
      </c>
      <c r="BH130" s="63">
        <f t="shared" si="192"/>
        <v>0</v>
      </c>
      <c r="BI130" s="63">
        <f t="shared" si="192"/>
        <v>0</v>
      </c>
      <c r="BJ130" s="63">
        <f t="shared" si="192"/>
        <v>0</v>
      </c>
      <c r="BK130" s="63">
        <f t="shared" si="192"/>
        <v>-750500</v>
      </c>
      <c r="BL130" s="63">
        <f t="shared" si="192"/>
        <v>0</v>
      </c>
      <c r="BM130" s="63">
        <f t="shared" si="192"/>
        <v>0</v>
      </c>
      <c r="BN130" s="63">
        <f t="shared" si="192"/>
        <v>0</v>
      </c>
      <c r="BO130" s="63">
        <f t="shared" si="192"/>
        <v>0</v>
      </c>
      <c r="BP130" s="63">
        <f t="shared" si="192"/>
        <v>0</v>
      </c>
      <c r="BQ130" s="65">
        <f t="shared" si="175"/>
        <v>-750500</v>
      </c>
      <c r="BS130" s="68">
        <f t="shared" si="108"/>
        <v>0</v>
      </c>
      <c r="BV130" s="93">
        <f t="shared" si="193"/>
        <v>0</v>
      </c>
      <c r="BW130" s="93">
        <f t="shared" si="193"/>
        <v>0</v>
      </c>
      <c r="BX130" s="93">
        <f t="shared" si="193"/>
        <v>0</v>
      </c>
      <c r="BY130" s="93">
        <f t="shared" si="193"/>
        <v>-53</v>
      </c>
      <c r="BZ130" s="93">
        <f t="shared" si="193"/>
        <v>0</v>
      </c>
      <c r="CA130" s="93">
        <f t="shared" si="193"/>
        <v>0</v>
      </c>
      <c r="CB130" s="93">
        <f t="shared" si="193"/>
        <v>0</v>
      </c>
      <c r="CC130" s="93">
        <f t="shared" si="193"/>
        <v>0</v>
      </c>
      <c r="CD130" s="93">
        <f t="shared" si="193"/>
        <v>0</v>
      </c>
      <c r="CE130" s="94">
        <f t="shared" si="177"/>
        <v>-53</v>
      </c>
      <c r="CF130" s="95"/>
      <c r="CG130" s="96">
        <f t="shared" si="85"/>
        <v>-53</v>
      </c>
      <c r="CJ130" s="63">
        <f t="shared" si="178"/>
        <v>0</v>
      </c>
      <c r="CK130" s="63">
        <f t="shared" si="178"/>
        <v>0</v>
      </c>
      <c r="CL130" s="63">
        <f t="shared" si="178"/>
        <v>0</v>
      </c>
      <c r="CM130" s="63">
        <f t="shared" si="178"/>
        <v>-3326291</v>
      </c>
      <c r="CN130" s="63">
        <f t="shared" si="178"/>
        <v>0</v>
      </c>
      <c r="CO130" s="63">
        <f t="shared" si="178"/>
        <v>0</v>
      </c>
      <c r="CP130" s="63">
        <f t="shared" si="178"/>
        <v>0</v>
      </c>
      <c r="CQ130" s="63">
        <f t="shared" si="178"/>
        <v>0</v>
      </c>
      <c r="CR130" s="63">
        <f t="shared" si="178"/>
        <v>0</v>
      </c>
      <c r="CS130" s="65">
        <f t="shared" si="179"/>
        <v>-3326291</v>
      </c>
      <c r="CU130" s="68">
        <f t="shared" si="105"/>
        <v>-3326291</v>
      </c>
      <c r="CW130" s="63">
        <f t="shared" si="194"/>
        <v>0</v>
      </c>
      <c r="CX130" s="63">
        <f t="shared" si="194"/>
        <v>0</v>
      </c>
      <c r="CY130" s="63">
        <f t="shared" si="194"/>
        <v>0</v>
      </c>
      <c r="CZ130" s="63">
        <f t="shared" si="194"/>
        <v>-1245500</v>
      </c>
      <c r="DA130" s="63">
        <f t="shared" si="194"/>
        <v>0</v>
      </c>
      <c r="DB130" s="63">
        <f t="shared" si="194"/>
        <v>0</v>
      </c>
      <c r="DC130" s="63">
        <f t="shared" si="194"/>
        <v>0</v>
      </c>
      <c r="DD130" s="63">
        <f t="shared" si="194"/>
        <v>0</v>
      </c>
      <c r="DE130" s="63">
        <f t="shared" si="194"/>
        <v>0</v>
      </c>
      <c r="DF130" s="63">
        <f t="shared" si="181"/>
        <v>-1245500</v>
      </c>
      <c r="DH130" s="68">
        <f t="shared" si="86"/>
        <v>-1245500</v>
      </c>
      <c r="DJ130" s="63">
        <f t="shared" si="182"/>
        <v>0</v>
      </c>
      <c r="DK130" s="63">
        <f t="shared" si="182"/>
        <v>0</v>
      </c>
      <c r="DL130" s="63">
        <f t="shared" si="182"/>
        <v>0</v>
      </c>
      <c r="DM130" s="63">
        <f t="shared" si="182"/>
        <v>0</v>
      </c>
      <c r="DN130" s="63">
        <f t="shared" si="182"/>
        <v>0</v>
      </c>
      <c r="DO130" s="63">
        <f t="shared" si="182"/>
        <v>0</v>
      </c>
      <c r="DP130" s="63">
        <f t="shared" si="182"/>
        <v>0</v>
      </c>
      <c r="DQ130" s="63">
        <f t="shared" si="182"/>
        <v>0</v>
      </c>
      <c r="DR130" s="63">
        <f t="shared" si="182"/>
        <v>0</v>
      </c>
      <c r="DS130" s="65">
        <f t="shared" si="183"/>
        <v>0</v>
      </c>
      <c r="DU130" s="68">
        <f t="shared" si="87"/>
        <v>0</v>
      </c>
      <c r="DW130" s="63">
        <f t="shared" si="184"/>
        <v>0</v>
      </c>
      <c r="DX130" s="63">
        <f t="shared" si="184"/>
        <v>0</v>
      </c>
      <c r="DY130" s="63">
        <f t="shared" si="184"/>
        <v>0</v>
      </c>
      <c r="DZ130" s="63">
        <f t="shared" si="184"/>
        <v>-750500</v>
      </c>
      <c r="EA130" s="63">
        <f t="shared" si="184"/>
        <v>0</v>
      </c>
      <c r="EB130" s="63">
        <f t="shared" si="184"/>
        <v>0</v>
      </c>
      <c r="EC130" s="63">
        <f t="shared" si="184"/>
        <v>0</v>
      </c>
      <c r="ED130" s="63">
        <f t="shared" si="184"/>
        <v>0</v>
      </c>
      <c r="EE130" s="63">
        <f t="shared" si="184"/>
        <v>0</v>
      </c>
      <c r="EF130" s="65">
        <f t="shared" si="186"/>
        <v>-750500</v>
      </c>
      <c r="EH130" s="68">
        <f t="shared" si="88"/>
        <v>-750500</v>
      </c>
      <c r="EK130" s="93">
        <f t="shared" si="195"/>
        <v>0</v>
      </c>
      <c r="EL130" s="93">
        <f t="shared" si="195"/>
        <v>0</v>
      </c>
      <c r="EM130" s="93">
        <f t="shared" si="195"/>
        <v>0</v>
      </c>
      <c r="EN130" s="93">
        <f t="shared" si="195"/>
        <v>-53</v>
      </c>
      <c r="EO130" s="93">
        <f t="shared" si="195"/>
        <v>0</v>
      </c>
      <c r="EP130" s="93">
        <f t="shared" si="195"/>
        <v>0</v>
      </c>
      <c r="EQ130" s="93">
        <f t="shared" si="195"/>
        <v>0</v>
      </c>
      <c r="ER130" s="93">
        <f t="shared" si="195"/>
        <v>0</v>
      </c>
      <c r="ES130" s="93">
        <f t="shared" si="195"/>
        <v>0</v>
      </c>
      <c r="ET130" s="94">
        <f t="shared" si="188"/>
        <v>-53</v>
      </c>
      <c r="EU130" s="95"/>
      <c r="EV130" s="96">
        <f t="shared" si="89"/>
        <v>-53</v>
      </c>
    </row>
    <row r="131" spans="1:152" s="19" customFormat="1" ht="30" x14ac:dyDescent="0.25">
      <c r="A131" s="18" t="s">
        <v>108</v>
      </c>
      <c r="B131" s="21" t="s">
        <v>106</v>
      </c>
      <c r="C131" s="21" t="s">
        <v>293</v>
      </c>
      <c r="D131" s="22" t="s">
        <v>118</v>
      </c>
      <c r="E131" s="22"/>
      <c r="F131" s="10"/>
      <c r="G131" s="10"/>
      <c r="H131" s="10">
        <v>-2037845</v>
      </c>
      <c r="I131" s="10">
        <f t="shared" si="168"/>
        <v>-2037845</v>
      </c>
      <c r="J131" s="25"/>
      <c r="L131" s="44">
        <v>42234</v>
      </c>
      <c r="M131" s="45" t="s">
        <v>105</v>
      </c>
      <c r="N131" s="45" t="s">
        <v>42</v>
      </c>
      <c r="O131" s="45" t="s">
        <v>42</v>
      </c>
      <c r="P131" s="45"/>
      <c r="R131" s="69" t="s">
        <v>282</v>
      </c>
      <c r="S131" s="51"/>
      <c r="U131" s="63">
        <f t="shared" si="189"/>
        <v>0</v>
      </c>
      <c r="V131" s="63">
        <f t="shared" si="189"/>
        <v>0</v>
      </c>
      <c r="W131" s="63">
        <f t="shared" si="189"/>
        <v>0</v>
      </c>
      <c r="X131" s="63">
        <f t="shared" si="189"/>
        <v>0</v>
      </c>
      <c r="Y131" s="63">
        <f t="shared" si="189"/>
        <v>0</v>
      </c>
      <c r="Z131" s="63">
        <f t="shared" si="189"/>
        <v>0</v>
      </c>
      <c r="AA131" s="63">
        <f t="shared" si="189"/>
        <v>0</v>
      </c>
      <c r="AB131" s="63">
        <f t="shared" si="189"/>
        <v>0</v>
      </c>
      <c r="AC131" s="63">
        <f t="shared" si="189"/>
        <v>0</v>
      </c>
      <c r="AD131" s="65">
        <f t="shared" si="98"/>
        <v>0</v>
      </c>
      <c r="AF131" s="68">
        <f t="shared" si="103"/>
        <v>0</v>
      </c>
      <c r="AH131" s="63">
        <f t="shared" si="190"/>
        <v>0</v>
      </c>
      <c r="AI131" s="63">
        <f t="shared" si="190"/>
        <v>0</v>
      </c>
      <c r="AJ131" s="63">
        <f t="shared" si="190"/>
        <v>0</v>
      </c>
      <c r="AK131" s="63">
        <f t="shared" si="190"/>
        <v>0</v>
      </c>
      <c r="AL131" s="63">
        <f t="shared" si="190"/>
        <v>0</v>
      </c>
      <c r="AM131" s="63">
        <f t="shared" si="190"/>
        <v>0</v>
      </c>
      <c r="AN131" s="63">
        <f t="shared" si="190"/>
        <v>0</v>
      </c>
      <c r="AO131" s="63">
        <f t="shared" si="190"/>
        <v>0</v>
      </c>
      <c r="AP131" s="63">
        <f t="shared" si="190"/>
        <v>0</v>
      </c>
      <c r="AQ131" s="65">
        <f t="shared" si="171"/>
        <v>0</v>
      </c>
      <c r="AS131" s="68">
        <f t="shared" si="106"/>
        <v>0</v>
      </c>
      <c r="AU131" s="63">
        <f t="shared" si="191"/>
        <v>0</v>
      </c>
      <c r="AV131" s="63">
        <f t="shared" si="191"/>
        <v>0</v>
      </c>
      <c r="AW131" s="63">
        <f t="shared" si="191"/>
        <v>0</v>
      </c>
      <c r="AX131" s="63">
        <f t="shared" si="191"/>
        <v>0</v>
      </c>
      <c r="AY131" s="63">
        <f t="shared" si="191"/>
        <v>0</v>
      </c>
      <c r="AZ131" s="63">
        <f t="shared" si="191"/>
        <v>0</v>
      </c>
      <c r="BA131" s="63">
        <f t="shared" si="191"/>
        <v>0</v>
      </c>
      <c r="BB131" s="63">
        <f t="shared" si="191"/>
        <v>0</v>
      </c>
      <c r="BC131" s="63">
        <f t="shared" si="191"/>
        <v>0</v>
      </c>
      <c r="BD131" s="65">
        <f t="shared" si="173"/>
        <v>0</v>
      </c>
      <c r="BF131" s="68">
        <f t="shared" si="107"/>
        <v>2037845</v>
      </c>
      <c r="BH131" s="63">
        <f t="shared" si="192"/>
        <v>0</v>
      </c>
      <c r="BI131" s="63">
        <f t="shared" si="192"/>
        <v>0</v>
      </c>
      <c r="BJ131" s="63">
        <f t="shared" si="192"/>
        <v>0</v>
      </c>
      <c r="BK131" s="63">
        <f t="shared" si="192"/>
        <v>0</v>
      </c>
      <c r="BL131" s="63">
        <f t="shared" si="192"/>
        <v>0</v>
      </c>
      <c r="BM131" s="63">
        <f t="shared" si="192"/>
        <v>0</v>
      </c>
      <c r="BN131" s="63">
        <f t="shared" si="192"/>
        <v>0</v>
      </c>
      <c r="BO131" s="63">
        <f t="shared" si="192"/>
        <v>0</v>
      </c>
      <c r="BP131" s="63">
        <f t="shared" si="192"/>
        <v>0</v>
      </c>
      <c r="BQ131" s="65">
        <f t="shared" si="175"/>
        <v>0</v>
      </c>
      <c r="BS131" s="68">
        <f t="shared" si="108"/>
        <v>0</v>
      </c>
      <c r="BV131" s="93">
        <f t="shared" si="193"/>
        <v>0</v>
      </c>
      <c r="BW131" s="93">
        <f t="shared" si="193"/>
        <v>0</v>
      </c>
      <c r="BX131" s="93">
        <f t="shared" si="193"/>
        <v>0</v>
      </c>
      <c r="BY131" s="93">
        <f t="shared" si="193"/>
        <v>0</v>
      </c>
      <c r="BZ131" s="93">
        <f t="shared" si="193"/>
        <v>0</v>
      </c>
      <c r="CA131" s="93">
        <f t="shared" si="193"/>
        <v>0</v>
      </c>
      <c r="CB131" s="93">
        <f t="shared" si="193"/>
        <v>0</v>
      </c>
      <c r="CC131" s="93">
        <f t="shared" si="193"/>
        <v>0</v>
      </c>
      <c r="CD131" s="93">
        <f t="shared" si="193"/>
        <v>0</v>
      </c>
      <c r="CE131" s="94">
        <f t="shared" si="177"/>
        <v>0</v>
      </c>
      <c r="CF131" s="95"/>
      <c r="CG131" s="96">
        <f t="shared" si="85"/>
        <v>0</v>
      </c>
      <c r="CJ131" s="63">
        <f t="shared" si="178"/>
        <v>0</v>
      </c>
      <c r="CK131" s="63">
        <f t="shared" si="178"/>
        <v>0</v>
      </c>
      <c r="CL131" s="63">
        <f t="shared" si="178"/>
        <v>0</v>
      </c>
      <c r="CM131" s="63">
        <f t="shared" si="178"/>
        <v>0</v>
      </c>
      <c r="CN131" s="63">
        <f t="shared" si="178"/>
        <v>0</v>
      </c>
      <c r="CO131" s="63">
        <f t="shared" si="178"/>
        <v>0</v>
      </c>
      <c r="CP131" s="63">
        <f t="shared" si="178"/>
        <v>0</v>
      </c>
      <c r="CQ131" s="63">
        <f t="shared" si="178"/>
        <v>0</v>
      </c>
      <c r="CR131" s="63">
        <f t="shared" si="178"/>
        <v>0</v>
      </c>
      <c r="CS131" s="65">
        <f t="shared" si="179"/>
        <v>0</v>
      </c>
      <c r="CU131" s="68">
        <f t="shared" si="105"/>
        <v>0</v>
      </c>
      <c r="CW131" s="63">
        <f t="shared" si="194"/>
        <v>0</v>
      </c>
      <c r="CX131" s="63">
        <f t="shared" si="194"/>
        <v>0</v>
      </c>
      <c r="CY131" s="63">
        <f t="shared" si="194"/>
        <v>0</v>
      </c>
      <c r="CZ131" s="63">
        <f t="shared" si="194"/>
        <v>0</v>
      </c>
      <c r="DA131" s="63">
        <f t="shared" si="194"/>
        <v>0</v>
      </c>
      <c r="DB131" s="63">
        <f t="shared" si="194"/>
        <v>0</v>
      </c>
      <c r="DC131" s="63">
        <f t="shared" si="194"/>
        <v>0</v>
      </c>
      <c r="DD131" s="63">
        <f t="shared" si="194"/>
        <v>0</v>
      </c>
      <c r="DE131" s="63">
        <f t="shared" si="194"/>
        <v>0</v>
      </c>
      <c r="DF131" s="63">
        <f t="shared" si="181"/>
        <v>0</v>
      </c>
      <c r="DH131" s="68">
        <f t="shared" si="86"/>
        <v>0</v>
      </c>
      <c r="DJ131" s="63">
        <f t="shared" si="182"/>
        <v>0</v>
      </c>
      <c r="DK131" s="63">
        <f t="shared" si="182"/>
        <v>0</v>
      </c>
      <c r="DL131" s="63">
        <f t="shared" si="182"/>
        <v>0</v>
      </c>
      <c r="DM131" s="63">
        <f t="shared" si="182"/>
        <v>0</v>
      </c>
      <c r="DN131" s="63">
        <f t="shared" si="182"/>
        <v>-2037845</v>
      </c>
      <c r="DO131" s="63">
        <f t="shared" si="182"/>
        <v>0</v>
      </c>
      <c r="DP131" s="63">
        <f t="shared" si="182"/>
        <v>0</v>
      </c>
      <c r="DQ131" s="63">
        <f t="shared" si="182"/>
        <v>0</v>
      </c>
      <c r="DR131" s="63">
        <f t="shared" si="182"/>
        <v>0</v>
      </c>
      <c r="DS131" s="65">
        <f t="shared" si="183"/>
        <v>-2037845</v>
      </c>
      <c r="DU131" s="68">
        <f t="shared" si="87"/>
        <v>-2037845</v>
      </c>
      <c r="DW131" s="63">
        <f t="shared" si="184"/>
        <v>0</v>
      </c>
      <c r="DX131" s="63">
        <f t="shared" si="184"/>
        <v>0</v>
      </c>
      <c r="DY131" s="63">
        <f t="shared" si="184"/>
        <v>0</v>
      </c>
      <c r="DZ131" s="63">
        <f t="shared" si="184"/>
        <v>0</v>
      </c>
      <c r="EA131" s="63">
        <f t="shared" si="184"/>
        <v>0</v>
      </c>
      <c r="EB131" s="63">
        <f t="shared" si="184"/>
        <v>0</v>
      </c>
      <c r="EC131" s="63">
        <f t="shared" si="184"/>
        <v>0</v>
      </c>
      <c r="ED131" s="63">
        <f t="shared" si="184"/>
        <v>0</v>
      </c>
      <c r="EE131" s="63">
        <f t="shared" si="184"/>
        <v>0</v>
      </c>
      <c r="EF131" s="65">
        <f t="shared" si="186"/>
        <v>0</v>
      </c>
      <c r="EH131" s="68">
        <f t="shared" si="88"/>
        <v>0</v>
      </c>
      <c r="EK131" s="93">
        <f t="shared" si="195"/>
        <v>0</v>
      </c>
      <c r="EL131" s="93">
        <f t="shared" si="195"/>
        <v>0</v>
      </c>
      <c r="EM131" s="93">
        <f t="shared" si="195"/>
        <v>0</v>
      </c>
      <c r="EN131" s="93">
        <f t="shared" si="195"/>
        <v>0</v>
      </c>
      <c r="EO131" s="93">
        <f t="shared" si="195"/>
        <v>0</v>
      </c>
      <c r="EP131" s="93">
        <f t="shared" si="195"/>
        <v>0</v>
      </c>
      <c r="EQ131" s="93">
        <f t="shared" si="195"/>
        <v>0</v>
      </c>
      <c r="ER131" s="93">
        <f t="shared" si="195"/>
        <v>0</v>
      </c>
      <c r="ES131" s="93">
        <f t="shared" si="195"/>
        <v>0</v>
      </c>
      <c r="ET131" s="94">
        <f t="shared" si="188"/>
        <v>0</v>
      </c>
      <c r="EU131" s="95"/>
      <c r="EV131" s="96">
        <f t="shared" si="89"/>
        <v>0</v>
      </c>
    </row>
    <row r="132" spans="1:152" s="19" customFormat="1" ht="30" x14ac:dyDescent="0.25">
      <c r="A132" s="18" t="s">
        <v>258</v>
      </c>
      <c r="B132" s="21" t="s">
        <v>106</v>
      </c>
      <c r="C132" s="21" t="s">
        <v>293</v>
      </c>
      <c r="D132" s="22" t="s">
        <v>120</v>
      </c>
      <c r="E132" s="22"/>
      <c r="F132" s="10"/>
      <c r="G132" s="10"/>
      <c r="H132" s="10">
        <v>-717039</v>
      </c>
      <c r="I132" s="10">
        <f t="shared" si="168"/>
        <v>-717039</v>
      </c>
      <c r="J132" s="25"/>
      <c r="L132" s="44">
        <v>42234</v>
      </c>
      <c r="M132" s="45" t="s">
        <v>105</v>
      </c>
      <c r="N132" s="45" t="s">
        <v>42</v>
      </c>
      <c r="O132" s="45" t="s">
        <v>42</v>
      </c>
      <c r="P132" s="45"/>
      <c r="R132" s="69" t="s">
        <v>282</v>
      </c>
      <c r="S132" s="51"/>
      <c r="U132" s="63">
        <f t="shared" si="189"/>
        <v>0</v>
      </c>
      <c r="V132" s="63">
        <f t="shared" si="189"/>
        <v>0</v>
      </c>
      <c r="W132" s="63">
        <f t="shared" si="189"/>
        <v>0</v>
      </c>
      <c r="X132" s="63">
        <f t="shared" si="189"/>
        <v>0</v>
      </c>
      <c r="Y132" s="63">
        <f t="shared" si="189"/>
        <v>0</v>
      </c>
      <c r="Z132" s="63">
        <f t="shared" si="189"/>
        <v>0</v>
      </c>
      <c r="AA132" s="63">
        <f t="shared" si="189"/>
        <v>0</v>
      </c>
      <c r="AB132" s="63">
        <f t="shared" si="189"/>
        <v>0</v>
      </c>
      <c r="AC132" s="63">
        <f t="shared" si="189"/>
        <v>0</v>
      </c>
      <c r="AD132" s="65">
        <f t="shared" si="98"/>
        <v>0</v>
      </c>
      <c r="AF132" s="68">
        <f t="shared" si="103"/>
        <v>0</v>
      </c>
      <c r="AH132" s="63">
        <f t="shared" si="190"/>
        <v>0</v>
      </c>
      <c r="AI132" s="63">
        <f t="shared" si="190"/>
        <v>0</v>
      </c>
      <c r="AJ132" s="63">
        <f t="shared" si="190"/>
        <v>0</v>
      </c>
      <c r="AK132" s="63">
        <f t="shared" si="190"/>
        <v>0</v>
      </c>
      <c r="AL132" s="63">
        <f t="shared" si="190"/>
        <v>0</v>
      </c>
      <c r="AM132" s="63">
        <f t="shared" si="190"/>
        <v>0</v>
      </c>
      <c r="AN132" s="63">
        <f t="shared" si="190"/>
        <v>0</v>
      </c>
      <c r="AO132" s="63">
        <f t="shared" si="190"/>
        <v>0</v>
      </c>
      <c r="AP132" s="63">
        <f t="shared" si="190"/>
        <v>0</v>
      </c>
      <c r="AQ132" s="65">
        <f t="shared" si="171"/>
        <v>0</v>
      </c>
      <c r="AS132" s="68">
        <f t="shared" si="106"/>
        <v>0</v>
      </c>
      <c r="AU132" s="63">
        <f t="shared" si="191"/>
        <v>0</v>
      </c>
      <c r="AV132" s="63">
        <f t="shared" si="191"/>
        <v>0</v>
      </c>
      <c r="AW132" s="63">
        <f t="shared" si="191"/>
        <v>0</v>
      </c>
      <c r="AX132" s="63">
        <f t="shared" si="191"/>
        <v>0</v>
      </c>
      <c r="AY132" s="63">
        <f t="shared" si="191"/>
        <v>0</v>
      </c>
      <c r="AZ132" s="63">
        <f t="shared" si="191"/>
        <v>0</v>
      </c>
      <c r="BA132" s="63">
        <f t="shared" si="191"/>
        <v>0</v>
      </c>
      <c r="BB132" s="63">
        <f t="shared" si="191"/>
        <v>0</v>
      </c>
      <c r="BC132" s="63">
        <f t="shared" si="191"/>
        <v>0</v>
      </c>
      <c r="BD132" s="65">
        <f t="shared" si="173"/>
        <v>0</v>
      </c>
      <c r="BF132" s="68">
        <f t="shared" si="107"/>
        <v>717039</v>
      </c>
      <c r="BH132" s="63">
        <f t="shared" si="192"/>
        <v>0</v>
      </c>
      <c r="BI132" s="63">
        <f t="shared" si="192"/>
        <v>0</v>
      </c>
      <c r="BJ132" s="63">
        <f t="shared" si="192"/>
        <v>0</v>
      </c>
      <c r="BK132" s="63">
        <f t="shared" si="192"/>
        <v>0</v>
      </c>
      <c r="BL132" s="63">
        <f t="shared" si="192"/>
        <v>0</v>
      </c>
      <c r="BM132" s="63">
        <f t="shared" si="192"/>
        <v>0</v>
      </c>
      <c r="BN132" s="63">
        <f t="shared" si="192"/>
        <v>0</v>
      </c>
      <c r="BO132" s="63">
        <f t="shared" si="192"/>
        <v>0</v>
      </c>
      <c r="BP132" s="63">
        <f t="shared" si="192"/>
        <v>0</v>
      </c>
      <c r="BQ132" s="65">
        <f t="shared" si="175"/>
        <v>0</v>
      </c>
      <c r="BS132" s="68">
        <f t="shared" si="108"/>
        <v>0</v>
      </c>
      <c r="BV132" s="93">
        <f t="shared" si="193"/>
        <v>0</v>
      </c>
      <c r="BW132" s="93">
        <f t="shared" si="193"/>
        <v>0</v>
      </c>
      <c r="BX132" s="93">
        <f t="shared" si="193"/>
        <v>0</v>
      </c>
      <c r="BY132" s="93">
        <f t="shared" si="193"/>
        <v>0</v>
      </c>
      <c r="BZ132" s="93">
        <f t="shared" si="193"/>
        <v>0</v>
      </c>
      <c r="CA132" s="93">
        <f t="shared" si="193"/>
        <v>0</v>
      </c>
      <c r="CB132" s="93">
        <f t="shared" si="193"/>
        <v>0</v>
      </c>
      <c r="CC132" s="93">
        <f t="shared" si="193"/>
        <v>0</v>
      </c>
      <c r="CD132" s="93">
        <f t="shared" si="193"/>
        <v>0</v>
      </c>
      <c r="CE132" s="94">
        <f t="shared" si="177"/>
        <v>0</v>
      </c>
      <c r="CF132" s="95"/>
      <c r="CG132" s="96">
        <f t="shared" si="85"/>
        <v>0</v>
      </c>
      <c r="CJ132" s="63">
        <f t="shared" si="178"/>
        <v>0</v>
      </c>
      <c r="CK132" s="63">
        <f t="shared" si="178"/>
        <v>0</v>
      </c>
      <c r="CL132" s="63">
        <f t="shared" si="178"/>
        <v>0</v>
      </c>
      <c r="CM132" s="63">
        <f t="shared" si="178"/>
        <v>0</v>
      </c>
      <c r="CN132" s="63">
        <f t="shared" si="178"/>
        <v>0</v>
      </c>
      <c r="CO132" s="63">
        <f t="shared" si="178"/>
        <v>0</v>
      </c>
      <c r="CP132" s="63">
        <f t="shared" si="178"/>
        <v>0</v>
      </c>
      <c r="CQ132" s="63">
        <f t="shared" si="178"/>
        <v>0</v>
      </c>
      <c r="CR132" s="63">
        <f t="shared" si="178"/>
        <v>0</v>
      </c>
      <c r="CS132" s="65">
        <f t="shared" si="179"/>
        <v>0</v>
      </c>
      <c r="CU132" s="68">
        <f t="shared" si="105"/>
        <v>0</v>
      </c>
      <c r="CW132" s="63">
        <f t="shared" si="194"/>
        <v>0</v>
      </c>
      <c r="CX132" s="63">
        <f t="shared" si="194"/>
        <v>0</v>
      </c>
      <c r="CY132" s="63">
        <f t="shared" si="194"/>
        <v>0</v>
      </c>
      <c r="CZ132" s="63">
        <f t="shared" si="194"/>
        <v>0</v>
      </c>
      <c r="DA132" s="63">
        <f t="shared" si="194"/>
        <v>0</v>
      </c>
      <c r="DB132" s="63">
        <f t="shared" si="194"/>
        <v>0</v>
      </c>
      <c r="DC132" s="63">
        <f t="shared" si="194"/>
        <v>0</v>
      </c>
      <c r="DD132" s="63">
        <f t="shared" si="194"/>
        <v>0</v>
      </c>
      <c r="DE132" s="63">
        <f t="shared" si="194"/>
        <v>0</v>
      </c>
      <c r="DF132" s="63">
        <f t="shared" si="181"/>
        <v>0</v>
      </c>
      <c r="DH132" s="68">
        <f t="shared" si="86"/>
        <v>0</v>
      </c>
      <c r="DJ132" s="63">
        <f t="shared" si="182"/>
        <v>0</v>
      </c>
      <c r="DK132" s="63">
        <f t="shared" si="182"/>
        <v>0</v>
      </c>
      <c r="DL132" s="63">
        <f t="shared" si="182"/>
        <v>0</v>
      </c>
      <c r="DM132" s="63">
        <f t="shared" si="182"/>
        <v>0</v>
      </c>
      <c r="DN132" s="63">
        <f t="shared" si="182"/>
        <v>-717039</v>
      </c>
      <c r="DO132" s="63">
        <f t="shared" si="182"/>
        <v>0</v>
      </c>
      <c r="DP132" s="63">
        <f t="shared" si="182"/>
        <v>0</v>
      </c>
      <c r="DQ132" s="63">
        <f t="shared" si="182"/>
        <v>0</v>
      </c>
      <c r="DR132" s="63">
        <f t="shared" si="182"/>
        <v>0</v>
      </c>
      <c r="DS132" s="65">
        <f t="shared" si="183"/>
        <v>-717039</v>
      </c>
      <c r="DU132" s="68">
        <f t="shared" si="87"/>
        <v>-717039</v>
      </c>
      <c r="DW132" s="63">
        <f t="shared" si="184"/>
        <v>0</v>
      </c>
      <c r="DX132" s="63">
        <f t="shared" si="184"/>
        <v>0</v>
      </c>
      <c r="DY132" s="63">
        <f t="shared" si="184"/>
        <v>0</v>
      </c>
      <c r="DZ132" s="63">
        <f t="shared" si="184"/>
        <v>0</v>
      </c>
      <c r="EA132" s="63">
        <f t="shared" si="184"/>
        <v>0</v>
      </c>
      <c r="EB132" s="63">
        <f t="shared" si="184"/>
        <v>0</v>
      </c>
      <c r="EC132" s="63">
        <f t="shared" si="184"/>
        <v>0</v>
      </c>
      <c r="ED132" s="63">
        <f t="shared" si="184"/>
        <v>0</v>
      </c>
      <c r="EE132" s="63">
        <f t="shared" si="184"/>
        <v>0</v>
      </c>
      <c r="EF132" s="65">
        <f t="shared" si="186"/>
        <v>0</v>
      </c>
      <c r="EH132" s="68">
        <f t="shared" si="88"/>
        <v>0</v>
      </c>
      <c r="EK132" s="93">
        <f t="shared" si="195"/>
        <v>0</v>
      </c>
      <c r="EL132" s="93">
        <f t="shared" si="195"/>
        <v>0</v>
      </c>
      <c r="EM132" s="93">
        <f t="shared" si="195"/>
        <v>0</v>
      </c>
      <c r="EN132" s="93">
        <f t="shared" si="195"/>
        <v>0</v>
      </c>
      <c r="EO132" s="93">
        <f t="shared" si="195"/>
        <v>0</v>
      </c>
      <c r="EP132" s="93">
        <f t="shared" si="195"/>
        <v>0</v>
      </c>
      <c r="EQ132" s="93">
        <f t="shared" si="195"/>
        <v>0</v>
      </c>
      <c r="ER132" s="93">
        <f t="shared" si="195"/>
        <v>0</v>
      </c>
      <c r="ES132" s="93">
        <f t="shared" si="195"/>
        <v>0</v>
      </c>
      <c r="ET132" s="94">
        <f t="shared" si="188"/>
        <v>0</v>
      </c>
      <c r="EU132" s="95"/>
      <c r="EV132" s="96">
        <f t="shared" si="89"/>
        <v>0</v>
      </c>
    </row>
    <row r="133" spans="1:152" s="19" customFormat="1" ht="45" x14ac:dyDescent="0.25">
      <c r="A133" s="18" t="s">
        <v>259</v>
      </c>
      <c r="B133" s="21" t="s">
        <v>106</v>
      </c>
      <c r="C133" s="21" t="s">
        <v>296</v>
      </c>
      <c r="D133" s="22" t="s">
        <v>123</v>
      </c>
      <c r="E133" s="22"/>
      <c r="F133" s="10"/>
      <c r="G133" s="10">
        <f>ROUND(-15000*0.23,0)</f>
        <v>-3450</v>
      </c>
      <c r="H133" s="10">
        <f>-15000-G133</f>
        <v>-11550</v>
      </c>
      <c r="I133" s="10">
        <f t="shared" si="168"/>
        <v>-15000</v>
      </c>
      <c r="J133" s="25"/>
      <c r="L133" s="44">
        <v>42234</v>
      </c>
      <c r="M133" s="45" t="s">
        <v>105</v>
      </c>
      <c r="N133" s="45" t="s">
        <v>42</v>
      </c>
      <c r="O133" s="45" t="s">
        <v>42</v>
      </c>
      <c r="P133" s="45"/>
      <c r="R133" s="69" t="s">
        <v>282</v>
      </c>
      <c r="S133" s="51"/>
      <c r="U133" s="63">
        <f t="shared" ref="U133:AC143" si="196">IF($C133=U$3,(IF($R133="On",$G133,0)),0)</f>
        <v>0</v>
      </c>
      <c r="V133" s="63">
        <f t="shared" si="196"/>
        <v>0</v>
      </c>
      <c r="W133" s="63">
        <f t="shared" si="196"/>
        <v>0</v>
      </c>
      <c r="X133" s="63">
        <f t="shared" si="196"/>
        <v>0</v>
      </c>
      <c r="Y133" s="63">
        <f t="shared" si="196"/>
        <v>0</v>
      </c>
      <c r="Z133" s="63">
        <f t="shared" si="196"/>
        <v>0</v>
      </c>
      <c r="AA133" s="63">
        <f t="shared" si="196"/>
        <v>0</v>
      </c>
      <c r="AB133" s="63">
        <f t="shared" si="196"/>
        <v>0</v>
      </c>
      <c r="AC133" s="63">
        <f t="shared" si="196"/>
        <v>0</v>
      </c>
      <c r="AD133" s="65">
        <f t="shared" si="98"/>
        <v>0</v>
      </c>
      <c r="AF133" s="68">
        <f t="shared" si="103"/>
        <v>3450</v>
      </c>
      <c r="AH133" s="63">
        <f t="shared" ref="AH133:AP143" si="197">IF($C133=AH$3,(IF($R133="On",$F133,0)),0)</f>
        <v>0</v>
      </c>
      <c r="AI133" s="63">
        <f t="shared" si="197"/>
        <v>0</v>
      </c>
      <c r="AJ133" s="63">
        <f t="shared" si="197"/>
        <v>0</v>
      </c>
      <c r="AK133" s="63">
        <f t="shared" si="197"/>
        <v>0</v>
      </c>
      <c r="AL133" s="63">
        <f t="shared" si="197"/>
        <v>0</v>
      </c>
      <c r="AM133" s="63">
        <f t="shared" si="197"/>
        <v>0</v>
      </c>
      <c r="AN133" s="63">
        <f t="shared" si="197"/>
        <v>0</v>
      </c>
      <c r="AO133" s="63">
        <f t="shared" si="197"/>
        <v>0</v>
      </c>
      <c r="AP133" s="63">
        <f t="shared" si="197"/>
        <v>0</v>
      </c>
      <c r="AQ133" s="65">
        <f t="shared" si="171"/>
        <v>0</v>
      </c>
      <c r="AS133" s="68">
        <f t="shared" si="106"/>
        <v>0</v>
      </c>
      <c r="AU133" s="63">
        <f t="shared" ref="AU133:BC143" si="198">IF($C133=AU$3,(IF($R133="On",$H133,0)),0)</f>
        <v>0</v>
      </c>
      <c r="AV133" s="63">
        <f t="shared" si="198"/>
        <v>0</v>
      </c>
      <c r="AW133" s="63">
        <f t="shared" si="198"/>
        <v>0</v>
      </c>
      <c r="AX133" s="63">
        <f t="shared" si="198"/>
        <v>0</v>
      </c>
      <c r="AY133" s="63">
        <f t="shared" si="198"/>
        <v>0</v>
      </c>
      <c r="AZ133" s="63">
        <f t="shared" si="198"/>
        <v>0</v>
      </c>
      <c r="BA133" s="63">
        <f t="shared" si="198"/>
        <v>0</v>
      </c>
      <c r="BB133" s="63">
        <f t="shared" si="198"/>
        <v>0</v>
      </c>
      <c r="BC133" s="63">
        <f t="shared" si="198"/>
        <v>0</v>
      </c>
      <c r="BD133" s="65">
        <f t="shared" si="173"/>
        <v>0</v>
      </c>
      <c r="BF133" s="68">
        <f t="shared" si="107"/>
        <v>11550</v>
      </c>
      <c r="BH133" s="63">
        <f t="shared" ref="BH133:BP143" si="199">IF($C133=BH$3,(IF($R133="On",$E133,0)),0)</f>
        <v>0</v>
      </c>
      <c r="BI133" s="63">
        <f t="shared" si="199"/>
        <v>0</v>
      </c>
      <c r="BJ133" s="63">
        <f t="shared" si="199"/>
        <v>0</v>
      </c>
      <c r="BK133" s="63">
        <f t="shared" si="199"/>
        <v>0</v>
      </c>
      <c r="BL133" s="63">
        <f t="shared" si="199"/>
        <v>0</v>
      </c>
      <c r="BM133" s="63">
        <f t="shared" si="199"/>
        <v>0</v>
      </c>
      <c r="BN133" s="63">
        <f t="shared" si="199"/>
        <v>0</v>
      </c>
      <c r="BO133" s="63">
        <f t="shared" si="199"/>
        <v>0</v>
      </c>
      <c r="BP133" s="63">
        <f t="shared" si="199"/>
        <v>0</v>
      </c>
      <c r="BQ133" s="65">
        <f t="shared" si="175"/>
        <v>0</v>
      </c>
      <c r="BS133" s="68">
        <f t="shared" si="108"/>
        <v>0</v>
      </c>
      <c r="BV133" s="93">
        <f t="shared" ref="BV133:CD143" si="200">IF($C133=BV$3,(IF($R133="On",$J133,0)),0)</f>
        <v>0</v>
      </c>
      <c r="BW133" s="93">
        <f t="shared" si="200"/>
        <v>0</v>
      </c>
      <c r="BX133" s="93">
        <f t="shared" si="200"/>
        <v>0</v>
      </c>
      <c r="BY133" s="93">
        <f t="shared" si="200"/>
        <v>0</v>
      </c>
      <c r="BZ133" s="93">
        <f t="shared" si="200"/>
        <v>0</v>
      </c>
      <c r="CA133" s="93">
        <f t="shared" si="200"/>
        <v>0</v>
      </c>
      <c r="CB133" s="93">
        <f t="shared" si="200"/>
        <v>0</v>
      </c>
      <c r="CC133" s="93">
        <f t="shared" si="200"/>
        <v>0</v>
      </c>
      <c r="CD133" s="93">
        <f t="shared" si="200"/>
        <v>0</v>
      </c>
      <c r="CE133" s="94">
        <f t="shared" si="177"/>
        <v>0</v>
      </c>
      <c r="CF133" s="95"/>
      <c r="CG133" s="96">
        <f t="shared" si="85"/>
        <v>0</v>
      </c>
      <c r="CJ133" s="63">
        <f t="shared" si="178"/>
        <v>0</v>
      </c>
      <c r="CK133" s="63">
        <f t="shared" si="178"/>
        <v>0</v>
      </c>
      <c r="CL133" s="63">
        <f t="shared" si="178"/>
        <v>0</v>
      </c>
      <c r="CM133" s="63">
        <f t="shared" si="178"/>
        <v>0</v>
      </c>
      <c r="CN133" s="63">
        <f t="shared" si="178"/>
        <v>0</v>
      </c>
      <c r="CO133" s="63">
        <f t="shared" si="178"/>
        <v>0</v>
      </c>
      <c r="CP133" s="63">
        <f t="shared" si="178"/>
        <v>0</v>
      </c>
      <c r="CQ133" s="63">
        <f t="shared" si="178"/>
        <v>-3450</v>
      </c>
      <c r="CR133" s="63">
        <f t="shared" si="178"/>
        <v>0</v>
      </c>
      <c r="CS133" s="65">
        <f t="shared" si="179"/>
        <v>-3450</v>
      </c>
      <c r="CU133" s="68">
        <f t="shared" si="105"/>
        <v>-3450</v>
      </c>
      <c r="CW133" s="63">
        <f t="shared" si="194"/>
        <v>0</v>
      </c>
      <c r="CX133" s="63">
        <f t="shared" si="194"/>
        <v>0</v>
      </c>
      <c r="CY133" s="63">
        <f t="shared" si="194"/>
        <v>0</v>
      </c>
      <c r="CZ133" s="63">
        <f t="shared" si="194"/>
        <v>0</v>
      </c>
      <c r="DA133" s="63">
        <f t="shared" si="194"/>
        <v>0</v>
      </c>
      <c r="DB133" s="63">
        <f t="shared" si="194"/>
        <v>0</v>
      </c>
      <c r="DC133" s="63">
        <f t="shared" si="194"/>
        <v>0</v>
      </c>
      <c r="DD133" s="63">
        <f t="shared" si="194"/>
        <v>0</v>
      </c>
      <c r="DE133" s="63">
        <f t="shared" si="194"/>
        <v>0</v>
      </c>
      <c r="DF133" s="63">
        <f t="shared" si="181"/>
        <v>0</v>
      </c>
      <c r="DH133" s="68">
        <f t="shared" si="86"/>
        <v>0</v>
      </c>
      <c r="DJ133" s="63">
        <f t="shared" si="182"/>
        <v>0</v>
      </c>
      <c r="DK133" s="63">
        <f t="shared" si="182"/>
        <v>0</v>
      </c>
      <c r="DL133" s="63">
        <f t="shared" si="182"/>
        <v>0</v>
      </c>
      <c r="DM133" s="63">
        <f t="shared" si="182"/>
        <v>0</v>
      </c>
      <c r="DN133" s="63">
        <f t="shared" si="182"/>
        <v>0</v>
      </c>
      <c r="DO133" s="63">
        <f t="shared" si="182"/>
        <v>0</v>
      </c>
      <c r="DP133" s="63">
        <f t="shared" si="182"/>
        <v>0</v>
      </c>
      <c r="DQ133" s="63">
        <f t="shared" si="182"/>
        <v>-11550</v>
      </c>
      <c r="DR133" s="63">
        <f t="shared" si="182"/>
        <v>0</v>
      </c>
      <c r="DS133" s="65">
        <f t="shared" si="183"/>
        <v>-11550</v>
      </c>
      <c r="DU133" s="68">
        <f t="shared" si="87"/>
        <v>-11550</v>
      </c>
      <c r="DW133" s="63">
        <f t="shared" si="184"/>
        <v>0</v>
      </c>
      <c r="DX133" s="63">
        <f t="shared" si="184"/>
        <v>0</v>
      </c>
      <c r="DY133" s="63">
        <f t="shared" si="184"/>
        <v>0</v>
      </c>
      <c r="DZ133" s="63">
        <f t="shared" si="184"/>
        <v>0</v>
      </c>
      <c r="EA133" s="63">
        <f t="shared" si="184"/>
        <v>0</v>
      </c>
      <c r="EB133" s="63">
        <f t="shared" si="184"/>
        <v>0</v>
      </c>
      <c r="EC133" s="63">
        <f t="shared" si="184"/>
        <v>0</v>
      </c>
      <c r="ED133" s="63">
        <f t="shared" si="184"/>
        <v>0</v>
      </c>
      <c r="EE133" s="63">
        <f t="shared" si="184"/>
        <v>0</v>
      </c>
      <c r="EF133" s="65">
        <f t="shared" si="186"/>
        <v>0</v>
      </c>
      <c r="EH133" s="68">
        <f t="shared" si="88"/>
        <v>0</v>
      </c>
      <c r="EK133" s="93">
        <f t="shared" si="195"/>
        <v>0</v>
      </c>
      <c r="EL133" s="93">
        <f t="shared" si="195"/>
        <v>0</v>
      </c>
      <c r="EM133" s="93">
        <f t="shared" si="195"/>
        <v>0</v>
      </c>
      <c r="EN133" s="93">
        <f t="shared" si="195"/>
        <v>0</v>
      </c>
      <c r="EO133" s="93">
        <f t="shared" si="195"/>
        <v>0</v>
      </c>
      <c r="EP133" s="93">
        <f t="shared" si="195"/>
        <v>0</v>
      </c>
      <c r="EQ133" s="93">
        <f t="shared" si="195"/>
        <v>0</v>
      </c>
      <c r="ER133" s="93">
        <f t="shared" si="195"/>
        <v>0</v>
      </c>
      <c r="ES133" s="93">
        <f t="shared" si="195"/>
        <v>0</v>
      </c>
      <c r="ET133" s="94">
        <f t="shared" si="188"/>
        <v>0</v>
      </c>
      <c r="EU133" s="95"/>
      <c r="EV133" s="96">
        <f t="shared" si="89"/>
        <v>0</v>
      </c>
    </row>
    <row r="134" spans="1:152" s="19" customFormat="1" ht="30" x14ac:dyDescent="0.25">
      <c r="A134" s="18" t="s">
        <v>260</v>
      </c>
      <c r="B134" s="21" t="s">
        <v>106</v>
      </c>
      <c r="C134" s="21" t="s">
        <v>296</v>
      </c>
      <c r="D134" s="22" t="s">
        <v>126</v>
      </c>
      <c r="E134" s="22"/>
      <c r="F134" s="10"/>
      <c r="G134" s="10">
        <v>-50000</v>
      </c>
      <c r="H134" s="10">
        <v>50000</v>
      </c>
      <c r="I134" s="10">
        <f t="shared" si="168"/>
        <v>0</v>
      </c>
      <c r="J134" s="25"/>
      <c r="L134" s="44">
        <v>42234</v>
      </c>
      <c r="M134" s="45" t="s">
        <v>105</v>
      </c>
      <c r="N134" s="45" t="s">
        <v>42</v>
      </c>
      <c r="O134" s="45" t="s">
        <v>42</v>
      </c>
      <c r="P134" s="45"/>
      <c r="R134" s="69" t="s">
        <v>282</v>
      </c>
      <c r="S134" s="51"/>
      <c r="U134" s="63">
        <f t="shared" si="196"/>
        <v>0</v>
      </c>
      <c r="V134" s="63">
        <f t="shared" si="196"/>
        <v>0</v>
      </c>
      <c r="W134" s="63">
        <f t="shared" si="196"/>
        <v>0</v>
      </c>
      <c r="X134" s="63">
        <f t="shared" si="196"/>
        <v>0</v>
      </c>
      <c r="Y134" s="63">
        <f t="shared" si="196"/>
        <v>0</v>
      </c>
      <c r="Z134" s="63">
        <f t="shared" si="196"/>
        <v>0</v>
      </c>
      <c r="AA134" s="63">
        <f t="shared" si="196"/>
        <v>0</v>
      </c>
      <c r="AB134" s="63">
        <f t="shared" si="196"/>
        <v>0</v>
      </c>
      <c r="AC134" s="63">
        <f t="shared" si="196"/>
        <v>0</v>
      </c>
      <c r="AD134" s="65">
        <f t="shared" si="98"/>
        <v>0</v>
      </c>
      <c r="AF134" s="68">
        <f t="shared" si="103"/>
        <v>50000</v>
      </c>
      <c r="AH134" s="63">
        <f t="shared" si="197"/>
        <v>0</v>
      </c>
      <c r="AI134" s="63">
        <f t="shared" si="197"/>
        <v>0</v>
      </c>
      <c r="AJ134" s="63">
        <f t="shared" si="197"/>
        <v>0</v>
      </c>
      <c r="AK134" s="63">
        <f t="shared" si="197"/>
        <v>0</v>
      </c>
      <c r="AL134" s="63">
        <f t="shared" si="197"/>
        <v>0</v>
      </c>
      <c r="AM134" s="63">
        <f t="shared" si="197"/>
        <v>0</v>
      </c>
      <c r="AN134" s="63">
        <f t="shared" si="197"/>
        <v>0</v>
      </c>
      <c r="AO134" s="63">
        <f t="shared" si="197"/>
        <v>0</v>
      </c>
      <c r="AP134" s="63">
        <f t="shared" si="197"/>
        <v>0</v>
      </c>
      <c r="AQ134" s="65">
        <f t="shared" si="171"/>
        <v>0</v>
      </c>
      <c r="AS134" s="68">
        <f t="shared" si="106"/>
        <v>0</v>
      </c>
      <c r="AU134" s="63">
        <f t="shared" si="198"/>
        <v>0</v>
      </c>
      <c r="AV134" s="63">
        <f t="shared" si="198"/>
        <v>0</v>
      </c>
      <c r="AW134" s="63">
        <f t="shared" si="198"/>
        <v>0</v>
      </c>
      <c r="AX134" s="63">
        <f t="shared" si="198"/>
        <v>0</v>
      </c>
      <c r="AY134" s="63">
        <f t="shared" si="198"/>
        <v>0</v>
      </c>
      <c r="AZ134" s="63">
        <f t="shared" si="198"/>
        <v>0</v>
      </c>
      <c r="BA134" s="63">
        <f t="shared" si="198"/>
        <v>0</v>
      </c>
      <c r="BB134" s="63">
        <f t="shared" si="198"/>
        <v>0</v>
      </c>
      <c r="BC134" s="63">
        <f t="shared" si="198"/>
        <v>0</v>
      </c>
      <c r="BD134" s="65">
        <f t="shared" si="173"/>
        <v>0</v>
      </c>
      <c r="BF134" s="68">
        <f t="shared" si="107"/>
        <v>-50000</v>
      </c>
      <c r="BH134" s="63">
        <f t="shared" si="199"/>
        <v>0</v>
      </c>
      <c r="BI134" s="63">
        <f t="shared" si="199"/>
        <v>0</v>
      </c>
      <c r="BJ134" s="63">
        <f t="shared" si="199"/>
        <v>0</v>
      </c>
      <c r="BK134" s="63">
        <f t="shared" si="199"/>
        <v>0</v>
      </c>
      <c r="BL134" s="63">
        <f t="shared" si="199"/>
        <v>0</v>
      </c>
      <c r="BM134" s="63">
        <f t="shared" si="199"/>
        <v>0</v>
      </c>
      <c r="BN134" s="63">
        <f t="shared" si="199"/>
        <v>0</v>
      </c>
      <c r="BO134" s="63">
        <f t="shared" si="199"/>
        <v>0</v>
      </c>
      <c r="BP134" s="63">
        <f t="shared" si="199"/>
        <v>0</v>
      </c>
      <c r="BQ134" s="65">
        <f t="shared" si="175"/>
        <v>0</v>
      </c>
      <c r="BS134" s="68">
        <f t="shared" si="108"/>
        <v>0</v>
      </c>
      <c r="BV134" s="93">
        <f t="shared" si="200"/>
        <v>0</v>
      </c>
      <c r="BW134" s="93">
        <f t="shared" si="200"/>
        <v>0</v>
      </c>
      <c r="BX134" s="93">
        <f t="shared" si="200"/>
        <v>0</v>
      </c>
      <c r="BY134" s="93">
        <f t="shared" si="200"/>
        <v>0</v>
      </c>
      <c r="BZ134" s="93">
        <f t="shared" si="200"/>
        <v>0</v>
      </c>
      <c r="CA134" s="93">
        <f t="shared" si="200"/>
        <v>0</v>
      </c>
      <c r="CB134" s="93">
        <f t="shared" si="200"/>
        <v>0</v>
      </c>
      <c r="CC134" s="93">
        <f t="shared" si="200"/>
        <v>0</v>
      </c>
      <c r="CD134" s="93">
        <f t="shared" si="200"/>
        <v>0</v>
      </c>
      <c r="CE134" s="94">
        <f t="shared" si="177"/>
        <v>0</v>
      </c>
      <c r="CF134" s="95"/>
      <c r="CG134" s="96">
        <f t="shared" si="85"/>
        <v>0</v>
      </c>
      <c r="CJ134" s="63">
        <f t="shared" si="178"/>
        <v>0</v>
      </c>
      <c r="CK134" s="63">
        <f t="shared" si="178"/>
        <v>0</v>
      </c>
      <c r="CL134" s="63">
        <f t="shared" si="178"/>
        <v>0</v>
      </c>
      <c r="CM134" s="63">
        <f t="shared" si="178"/>
        <v>0</v>
      </c>
      <c r="CN134" s="63">
        <f t="shared" si="178"/>
        <v>0</v>
      </c>
      <c r="CO134" s="63">
        <f t="shared" si="178"/>
        <v>0</v>
      </c>
      <c r="CP134" s="63">
        <f t="shared" si="178"/>
        <v>0</v>
      </c>
      <c r="CQ134" s="63">
        <f t="shared" si="178"/>
        <v>-50000</v>
      </c>
      <c r="CR134" s="63">
        <f t="shared" si="178"/>
        <v>0</v>
      </c>
      <c r="CS134" s="65">
        <f t="shared" si="179"/>
        <v>-50000</v>
      </c>
      <c r="CU134" s="68">
        <f t="shared" si="105"/>
        <v>-50000</v>
      </c>
      <c r="CW134" s="63">
        <f t="shared" si="194"/>
        <v>0</v>
      </c>
      <c r="CX134" s="63">
        <f t="shared" si="194"/>
        <v>0</v>
      </c>
      <c r="CY134" s="63">
        <f t="shared" si="194"/>
        <v>0</v>
      </c>
      <c r="CZ134" s="63">
        <f t="shared" si="194"/>
        <v>0</v>
      </c>
      <c r="DA134" s="63">
        <f t="shared" si="194"/>
        <v>0</v>
      </c>
      <c r="DB134" s="63">
        <f t="shared" si="194"/>
        <v>0</v>
      </c>
      <c r="DC134" s="63">
        <f t="shared" si="194"/>
        <v>0</v>
      </c>
      <c r="DD134" s="63">
        <f t="shared" si="194"/>
        <v>0</v>
      </c>
      <c r="DE134" s="63">
        <f t="shared" si="194"/>
        <v>0</v>
      </c>
      <c r="DF134" s="63">
        <f t="shared" si="181"/>
        <v>0</v>
      </c>
      <c r="DH134" s="68">
        <f t="shared" si="86"/>
        <v>0</v>
      </c>
      <c r="DJ134" s="63">
        <f t="shared" si="182"/>
        <v>0</v>
      </c>
      <c r="DK134" s="63">
        <f t="shared" si="182"/>
        <v>0</v>
      </c>
      <c r="DL134" s="63">
        <f t="shared" si="182"/>
        <v>0</v>
      </c>
      <c r="DM134" s="63">
        <f t="shared" si="182"/>
        <v>0</v>
      </c>
      <c r="DN134" s="63">
        <f t="shared" si="182"/>
        <v>0</v>
      </c>
      <c r="DO134" s="63">
        <f t="shared" si="182"/>
        <v>0</v>
      </c>
      <c r="DP134" s="63">
        <f t="shared" si="182"/>
        <v>0</v>
      </c>
      <c r="DQ134" s="63">
        <f t="shared" si="182"/>
        <v>50000</v>
      </c>
      <c r="DR134" s="63">
        <f t="shared" si="182"/>
        <v>0</v>
      </c>
      <c r="DS134" s="65">
        <f t="shared" si="183"/>
        <v>50000</v>
      </c>
      <c r="DU134" s="68">
        <f t="shared" si="87"/>
        <v>50000</v>
      </c>
      <c r="DW134" s="63">
        <f t="shared" si="184"/>
        <v>0</v>
      </c>
      <c r="DX134" s="63">
        <f t="shared" si="184"/>
        <v>0</v>
      </c>
      <c r="DY134" s="63">
        <f t="shared" si="184"/>
        <v>0</v>
      </c>
      <c r="DZ134" s="63">
        <f t="shared" si="184"/>
        <v>0</v>
      </c>
      <c r="EA134" s="63">
        <f t="shared" si="184"/>
        <v>0</v>
      </c>
      <c r="EB134" s="63">
        <f t="shared" si="184"/>
        <v>0</v>
      </c>
      <c r="EC134" s="63">
        <f t="shared" si="184"/>
        <v>0</v>
      </c>
      <c r="ED134" s="63">
        <f t="shared" si="184"/>
        <v>0</v>
      </c>
      <c r="EE134" s="63">
        <f t="shared" si="184"/>
        <v>0</v>
      </c>
      <c r="EF134" s="65">
        <f t="shared" si="186"/>
        <v>0</v>
      </c>
      <c r="EH134" s="68">
        <f t="shared" si="88"/>
        <v>0</v>
      </c>
      <c r="EK134" s="93">
        <f t="shared" si="195"/>
        <v>0</v>
      </c>
      <c r="EL134" s="93">
        <f t="shared" si="195"/>
        <v>0</v>
      </c>
      <c r="EM134" s="93">
        <f t="shared" si="195"/>
        <v>0</v>
      </c>
      <c r="EN134" s="93">
        <f t="shared" si="195"/>
        <v>0</v>
      </c>
      <c r="EO134" s="93">
        <f t="shared" si="195"/>
        <v>0</v>
      </c>
      <c r="EP134" s="93">
        <f t="shared" si="195"/>
        <v>0</v>
      </c>
      <c r="EQ134" s="93">
        <f t="shared" si="195"/>
        <v>0</v>
      </c>
      <c r="ER134" s="93">
        <f t="shared" si="195"/>
        <v>0</v>
      </c>
      <c r="ES134" s="93">
        <f t="shared" si="195"/>
        <v>0</v>
      </c>
      <c r="ET134" s="94">
        <f t="shared" si="188"/>
        <v>0</v>
      </c>
      <c r="EU134" s="95"/>
      <c r="EV134" s="96">
        <f t="shared" si="89"/>
        <v>0</v>
      </c>
    </row>
    <row r="135" spans="1:152" s="19" customFormat="1" ht="30" x14ac:dyDescent="0.25">
      <c r="A135" s="18" t="s">
        <v>278</v>
      </c>
      <c r="B135" s="21" t="s">
        <v>106</v>
      </c>
      <c r="C135" s="21" t="s">
        <v>291</v>
      </c>
      <c r="D135" s="22" t="s">
        <v>310</v>
      </c>
      <c r="E135" s="22"/>
      <c r="F135" s="10"/>
      <c r="G135" s="10">
        <f>-768528-1045203</f>
        <v>-1813731</v>
      </c>
      <c r="H135" s="10">
        <f>-5858363-G135</f>
        <v>-4044632</v>
      </c>
      <c r="I135" s="10">
        <f t="shared" si="168"/>
        <v>-5858363</v>
      </c>
      <c r="J135" s="25"/>
      <c r="L135" s="44">
        <v>42234</v>
      </c>
      <c r="M135" s="45" t="s">
        <v>105</v>
      </c>
      <c r="N135" s="45" t="s">
        <v>42</v>
      </c>
      <c r="O135" s="45" t="s">
        <v>42</v>
      </c>
      <c r="P135" s="45"/>
      <c r="R135" s="69" t="s">
        <v>282</v>
      </c>
      <c r="S135" s="51"/>
      <c r="U135" s="63">
        <f t="shared" si="196"/>
        <v>0</v>
      </c>
      <c r="V135" s="63">
        <f t="shared" si="196"/>
        <v>0</v>
      </c>
      <c r="W135" s="63">
        <f t="shared" si="196"/>
        <v>0</v>
      </c>
      <c r="X135" s="63">
        <f t="shared" si="196"/>
        <v>0</v>
      </c>
      <c r="Y135" s="63">
        <f t="shared" si="196"/>
        <v>0</v>
      </c>
      <c r="Z135" s="63">
        <f t="shared" si="196"/>
        <v>0</v>
      </c>
      <c r="AA135" s="63">
        <f t="shared" si="196"/>
        <v>0</v>
      </c>
      <c r="AB135" s="63">
        <f t="shared" si="196"/>
        <v>0</v>
      </c>
      <c r="AC135" s="63">
        <f t="shared" si="196"/>
        <v>0</v>
      </c>
      <c r="AD135" s="65">
        <f t="shared" si="98"/>
        <v>0</v>
      </c>
      <c r="AF135" s="68">
        <f t="shared" si="103"/>
        <v>1813731</v>
      </c>
      <c r="AH135" s="63">
        <f t="shared" si="197"/>
        <v>0</v>
      </c>
      <c r="AI135" s="63">
        <f t="shared" si="197"/>
        <v>0</v>
      </c>
      <c r="AJ135" s="63">
        <f t="shared" si="197"/>
        <v>0</v>
      </c>
      <c r="AK135" s="63">
        <f t="shared" si="197"/>
        <v>0</v>
      </c>
      <c r="AL135" s="63">
        <f t="shared" si="197"/>
        <v>0</v>
      </c>
      <c r="AM135" s="63">
        <f t="shared" si="197"/>
        <v>0</v>
      </c>
      <c r="AN135" s="63">
        <f t="shared" si="197"/>
        <v>0</v>
      </c>
      <c r="AO135" s="63">
        <f t="shared" si="197"/>
        <v>0</v>
      </c>
      <c r="AP135" s="63">
        <f t="shared" si="197"/>
        <v>0</v>
      </c>
      <c r="AQ135" s="65">
        <f t="shared" si="171"/>
        <v>0</v>
      </c>
      <c r="AS135" s="68">
        <f t="shared" si="106"/>
        <v>0</v>
      </c>
      <c r="AU135" s="63">
        <f t="shared" si="198"/>
        <v>0</v>
      </c>
      <c r="AV135" s="63">
        <f t="shared" si="198"/>
        <v>0</v>
      </c>
      <c r="AW135" s="63">
        <f t="shared" si="198"/>
        <v>0</v>
      </c>
      <c r="AX135" s="63">
        <f t="shared" si="198"/>
        <v>0</v>
      </c>
      <c r="AY135" s="63">
        <f t="shared" si="198"/>
        <v>0</v>
      </c>
      <c r="AZ135" s="63">
        <f t="shared" si="198"/>
        <v>0</v>
      </c>
      <c r="BA135" s="63">
        <f t="shared" si="198"/>
        <v>0</v>
      </c>
      <c r="BB135" s="63">
        <f t="shared" si="198"/>
        <v>0</v>
      </c>
      <c r="BC135" s="63">
        <f t="shared" si="198"/>
        <v>0</v>
      </c>
      <c r="BD135" s="65">
        <f t="shared" si="173"/>
        <v>0</v>
      </c>
      <c r="BF135" s="68">
        <f t="shared" si="107"/>
        <v>4044632</v>
      </c>
      <c r="BH135" s="63">
        <f t="shared" si="199"/>
        <v>0</v>
      </c>
      <c r="BI135" s="63">
        <f t="shared" si="199"/>
        <v>0</v>
      </c>
      <c r="BJ135" s="63">
        <f t="shared" si="199"/>
        <v>0</v>
      </c>
      <c r="BK135" s="63">
        <f t="shared" si="199"/>
        <v>0</v>
      </c>
      <c r="BL135" s="63">
        <f t="shared" si="199"/>
        <v>0</v>
      </c>
      <c r="BM135" s="63">
        <f t="shared" si="199"/>
        <v>0</v>
      </c>
      <c r="BN135" s="63">
        <f t="shared" si="199"/>
        <v>0</v>
      </c>
      <c r="BO135" s="63">
        <f t="shared" si="199"/>
        <v>0</v>
      </c>
      <c r="BP135" s="63">
        <f t="shared" si="199"/>
        <v>0</v>
      </c>
      <c r="BQ135" s="65">
        <f t="shared" si="175"/>
        <v>0</v>
      </c>
      <c r="BS135" s="68">
        <f t="shared" si="108"/>
        <v>0</v>
      </c>
      <c r="BV135" s="93">
        <f t="shared" si="200"/>
        <v>0</v>
      </c>
      <c r="BW135" s="93">
        <f t="shared" si="200"/>
        <v>0</v>
      </c>
      <c r="BX135" s="93">
        <f t="shared" si="200"/>
        <v>0</v>
      </c>
      <c r="BY135" s="93">
        <f t="shared" si="200"/>
        <v>0</v>
      </c>
      <c r="BZ135" s="93">
        <f t="shared" si="200"/>
        <v>0</v>
      </c>
      <c r="CA135" s="93">
        <f t="shared" si="200"/>
        <v>0</v>
      </c>
      <c r="CB135" s="93">
        <f t="shared" si="200"/>
        <v>0</v>
      </c>
      <c r="CC135" s="93">
        <f t="shared" si="200"/>
        <v>0</v>
      </c>
      <c r="CD135" s="93">
        <f t="shared" si="200"/>
        <v>0</v>
      </c>
      <c r="CE135" s="94">
        <f t="shared" si="177"/>
        <v>0</v>
      </c>
      <c r="CF135" s="95"/>
      <c r="CG135" s="96">
        <f t="shared" si="85"/>
        <v>0</v>
      </c>
      <c r="CJ135" s="63">
        <f t="shared" si="178"/>
        <v>-1813731</v>
      </c>
      <c r="CK135" s="63">
        <f t="shared" si="178"/>
        <v>0</v>
      </c>
      <c r="CL135" s="63">
        <f t="shared" si="178"/>
        <v>0</v>
      </c>
      <c r="CM135" s="63">
        <f t="shared" si="178"/>
        <v>0</v>
      </c>
      <c r="CN135" s="63">
        <f t="shared" si="178"/>
        <v>0</v>
      </c>
      <c r="CO135" s="63">
        <f t="shared" si="178"/>
        <v>0</v>
      </c>
      <c r="CP135" s="63">
        <f t="shared" si="178"/>
        <v>0</v>
      </c>
      <c r="CQ135" s="63">
        <f t="shared" si="178"/>
        <v>0</v>
      </c>
      <c r="CR135" s="63">
        <f t="shared" si="178"/>
        <v>0</v>
      </c>
      <c r="CS135" s="65">
        <f t="shared" si="179"/>
        <v>-1813731</v>
      </c>
      <c r="CU135" s="68">
        <f t="shared" si="105"/>
        <v>-1813731</v>
      </c>
      <c r="CW135" s="63">
        <f t="shared" si="194"/>
        <v>0</v>
      </c>
      <c r="CX135" s="63">
        <f t="shared" si="194"/>
        <v>0</v>
      </c>
      <c r="CY135" s="63">
        <f t="shared" si="194"/>
        <v>0</v>
      </c>
      <c r="CZ135" s="63">
        <f t="shared" si="194"/>
        <v>0</v>
      </c>
      <c r="DA135" s="63">
        <f t="shared" si="194"/>
        <v>0</v>
      </c>
      <c r="DB135" s="63">
        <f t="shared" si="194"/>
        <v>0</v>
      </c>
      <c r="DC135" s="63">
        <f t="shared" si="194"/>
        <v>0</v>
      </c>
      <c r="DD135" s="63">
        <f t="shared" si="194"/>
        <v>0</v>
      </c>
      <c r="DE135" s="63">
        <f t="shared" si="194"/>
        <v>0</v>
      </c>
      <c r="DF135" s="63">
        <f t="shared" si="181"/>
        <v>0</v>
      </c>
      <c r="DH135" s="68">
        <f t="shared" si="86"/>
        <v>0</v>
      </c>
      <c r="DJ135" s="63">
        <f t="shared" si="182"/>
        <v>-4044632</v>
      </c>
      <c r="DK135" s="63">
        <f t="shared" si="182"/>
        <v>0</v>
      </c>
      <c r="DL135" s="63">
        <f t="shared" si="182"/>
        <v>0</v>
      </c>
      <c r="DM135" s="63">
        <f t="shared" si="182"/>
        <v>0</v>
      </c>
      <c r="DN135" s="63">
        <f t="shared" si="182"/>
        <v>0</v>
      </c>
      <c r="DO135" s="63">
        <f t="shared" si="182"/>
        <v>0</v>
      </c>
      <c r="DP135" s="63">
        <f t="shared" si="182"/>
        <v>0</v>
      </c>
      <c r="DQ135" s="63">
        <f t="shared" si="182"/>
        <v>0</v>
      </c>
      <c r="DR135" s="63">
        <f t="shared" si="182"/>
        <v>0</v>
      </c>
      <c r="DS135" s="65">
        <f t="shared" si="183"/>
        <v>-4044632</v>
      </c>
      <c r="DU135" s="68">
        <f t="shared" si="87"/>
        <v>-4044632</v>
      </c>
      <c r="DW135" s="63">
        <f t="shared" si="184"/>
        <v>0</v>
      </c>
      <c r="DX135" s="63">
        <f t="shared" si="184"/>
        <v>0</v>
      </c>
      <c r="DY135" s="63">
        <f t="shared" si="184"/>
        <v>0</v>
      </c>
      <c r="DZ135" s="63">
        <f t="shared" si="184"/>
        <v>0</v>
      </c>
      <c r="EA135" s="63">
        <f t="shared" si="184"/>
        <v>0</v>
      </c>
      <c r="EB135" s="63">
        <f t="shared" si="184"/>
        <v>0</v>
      </c>
      <c r="EC135" s="63">
        <f t="shared" si="184"/>
        <v>0</v>
      </c>
      <c r="ED135" s="63">
        <f t="shared" si="184"/>
        <v>0</v>
      </c>
      <c r="EE135" s="63">
        <f t="shared" si="184"/>
        <v>0</v>
      </c>
      <c r="EF135" s="65">
        <f t="shared" si="186"/>
        <v>0</v>
      </c>
      <c r="EH135" s="68">
        <f t="shared" si="88"/>
        <v>0</v>
      </c>
      <c r="EK135" s="93">
        <f t="shared" si="195"/>
        <v>0</v>
      </c>
      <c r="EL135" s="93">
        <f t="shared" si="195"/>
        <v>0</v>
      </c>
      <c r="EM135" s="93">
        <f t="shared" si="195"/>
        <v>0</v>
      </c>
      <c r="EN135" s="93">
        <f t="shared" si="195"/>
        <v>0</v>
      </c>
      <c r="EO135" s="93">
        <f t="shared" si="195"/>
        <v>0</v>
      </c>
      <c r="EP135" s="93">
        <f t="shared" si="195"/>
        <v>0</v>
      </c>
      <c r="EQ135" s="93">
        <f t="shared" si="195"/>
        <v>0</v>
      </c>
      <c r="ER135" s="93">
        <f t="shared" si="195"/>
        <v>0</v>
      </c>
      <c r="ES135" s="93">
        <f t="shared" si="195"/>
        <v>0</v>
      </c>
      <c r="ET135" s="94">
        <f t="shared" si="188"/>
        <v>0</v>
      </c>
      <c r="EU135" s="95"/>
      <c r="EV135" s="96">
        <f t="shared" si="89"/>
        <v>0</v>
      </c>
    </row>
    <row r="136" spans="1:152" s="19" customFormat="1" ht="30" x14ac:dyDescent="0.25">
      <c r="A136" s="18" t="s">
        <v>261</v>
      </c>
      <c r="B136" s="21" t="s">
        <v>66</v>
      </c>
      <c r="C136" s="21" t="s">
        <v>299</v>
      </c>
      <c r="D136" s="22" t="s">
        <v>128</v>
      </c>
      <c r="E136" s="22"/>
      <c r="F136" s="10"/>
      <c r="G136" s="10">
        <v>-95000</v>
      </c>
      <c r="H136" s="10"/>
      <c r="I136" s="10">
        <f t="shared" si="168"/>
        <v>-95000</v>
      </c>
      <c r="J136" s="25"/>
      <c r="L136" s="44">
        <v>42235</v>
      </c>
      <c r="M136" s="45" t="s">
        <v>75</v>
      </c>
      <c r="N136" s="45" t="s">
        <v>42</v>
      </c>
      <c r="O136" s="45" t="s">
        <v>42</v>
      </c>
      <c r="P136" s="45"/>
      <c r="R136" s="69" t="s">
        <v>282</v>
      </c>
      <c r="S136" s="51"/>
      <c r="U136" s="63">
        <f t="shared" si="196"/>
        <v>0</v>
      </c>
      <c r="V136" s="63">
        <f t="shared" si="196"/>
        <v>0</v>
      </c>
      <c r="W136" s="63">
        <f t="shared" si="196"/>
        <v>0</v>
      </c>
      <c r="X136" s="63">
        <f t="shared" si="196"/>
        <v>0</v>
      </c>
      <c r="Y136" s="63">
        <f t="shared" si="196"/>
        <v>0</v>
      </c>
      <c r="Z136" s="63">
        <f t="shared" si="196"/>
        <v>0</v>
      </c>
      <c r="AA136" s="63">
        <f t="shared" si="196"/>
        <v>0</v>
      </c>
      <c r="AB136" s="63">
        <f t="shared" si="196"/>
        <v>0</v>
      </c>
      <c r="AC136" s="63">
        <f t="shared" si="196"/>
        <v>0</v>
      </c>
      <c r="AD136" s="65">
        <f t="shared" si="98"/>
        <v>0</v>
      </c>
      <c r="AF136" s="68">
        <f t="shared" si="103"/>
        <v>95000</v>
      </c>
      <c r="AH136" s="63">
        <f t="shared" si="197"/>
        <v>0</v>
      </c>
      <c r="AI136" s="63">
        <f t="shared" si="197"/>
        <v>0</v>
      </c>
      <c r="AJ136" s="63">
        <f t="shared" si="197"/>
        <v>0</v>
      </c>
      <c r="AK136" s="63">
        <f t="shared" si="197"/>
        <v>0</v>
      </c>
      <c r="AL136" s="63">
        <f t="shared" si="197"/>
        <v>0</v>
      </c>
      <c r="AM136" s="63">
        <f t="shared" si="197"/>
        <v>0</v>
      </c>
      <c r="AN136" s="63">
        <f t="shared" si="197"/>
        <v>0</v>
      </c>
      <c r="AO136" s="63">
        <f t="shared" si="197"/>
        <v>0</v>
      </c>
      <c r="AP136" s="63">
        <f t="shared" si="197"/>
        <v>0</v>
      </c>
      <c r="AQ136" s="65">
        <f t="shared" si="171"/>
        <v>0</v>
      </c>
      <c r="AS136" s="68">
        <f t="shared" ref="AS136:AS169" si="201">+AQ136-F136</f>
        <v>0</v>
      </c>
      <c r="AU136" s="63">
        <f t="shared" si="198"/>
        <v>0</v>
      </c>
      <c r="AV136" s="63">
        <f t="shared" si="198"/>
        <v>0</v>
      </c>
      <c r="AW136" s="63">
        <f t="shared" si="198"/>
        <v>0</v>
      </c>
      <c r="AX136" s="63">
        <f t="shared" si="198"/>
        <v>0</v>
      </c>
      <c r="AY136" s="63">
        <f t="shared" si="198"/>
        <v>0</v>
      </c>
      <c r="AZ136" s="63">
        <f t="shared" si="198"/>
        <v>0</v>
      </c>
      <c r="BA136" s="63">
        <f t="shared" si="198"/>
        <v>0</v>
      </c>
      <c r="BB136" s="63">
        <f t="shared" si="198"/>
        <v>0</v>
      </c>
      <c r="BC136" s="63">
        <f t="shared" si="198"/>
        <v>0</v>
      </c>
      <c r="BD136" s="65">
        <f t="shared" si="173"/>
        <v>0</v>
      </c>
      <c r="BF136" s="68">
        <f t="shared" ref="BF136:BF169" si="202">+BD136-H136</f>
        <v>0</v>
      </c>
      <c r="BH136" s="63">
        <f t="shared" si="199"/>
        <v>0</v>
      </c>
      <c r="BI136" s="63">
        <f t="shared" si="199"/>
        <v>0</v>
      </c>
      <c r="BJ136" s="63">
        <f t="shared" si="199"/>
        <v>0</v>
      </c>
      <c r="BK136" s="63">
        <f t="shared" si="199"/>
        <v>0</v>
      </c>
      <c r="BL136" s="63">
        <f t="shared" si="199"/>
        <v>0</v>
      </c>
      <c r="BM136" s="63">
        <f t="shared" si="199"/>
        <v>0</v>
      </c>
      <c r="BN136" s="63">
        <f t="shared" si="199"/>
        <v>0</v>
      </c>
      <c r="BO136" s="63">
        <f t="shared" si="199"/>
        <v>0</v>
      </c>
      <c r="BP136" s="63">
        <f t="shared" si="199"/>
        <v>0</v>
      </c>
      <c r="BQ136" s="65">
        <f t="shared" si="175"/>
        <v>0</v>
      </c>
      <c r="BS136" s="68">
        <f t="shared" ref="BS136:BS169" si="203">+BQ136-E136</f>
        <v>0</v>
      </c>
      <c r="BV136" s="93">
        <f t="shared" si="200"/>
        <v>0</v>
      </c>
      <c r="BW136" s="93">
        <f t="shared" si="200"/>
        <v>0</v>
      </c>
      <c r="BX136" s="93">
        <f t="shared" si="200"/>
        <v>0</v>
      </c>
      <c r="BY136" s="93">
        <f t="shared" si="200"/>
        <v>0</v>
      </c>
      <c r="BZ136" s="93">
        <f t="shared" si="200"/>
        <v>0</v>
      </c>
      <c r="CA136" s="93">
        <f t="shared" si="200"/>
        <v>0</v>
      </c>
      <c r="CB136" s="93">
        <f t="shared" si="200"/>
        <v>0</v>
      </c>
      <c r="CC136" s="93">
        <f t="shared" si="200"/>
        <v>0</v>
      </c>
      <c r="CD136" s="93">
        <f t="shared" si="200"/>
        <v>0</v>
      </c>
      <c r="CE136" s="94">
        <f t="shared" si="177"/>
        <v>0</v>
      </c>
      <c r="CF136" s="95"/>
      <c r="CG136" s="96">
        <f t="shared" si="85"/>
        <v>0</v>
      </c>
      <c r="CJ136" s="63">
        <f t="shared" si="178"/>
        <v>0</v>
      </c>
      <c r="CK136" s="63">
        <f t="shared" si="178"/>
        <v>-95000</v>
      </c>
      <c r="CL136" s="63">
        <f t="shared" si="178"/>
        <v>0</v>
      </c>
      <c r="CM136" s="63">
        <f t="shared" si="178"/>
        <v>0</v>
      </c>
      <c r="CN136" s="63">
        <f t="shared" si="178"/>
        <v>0</v>
      </c>
      <c r="CO136" s="63">
        <f t="shared" si="178"/>
        <v>0</v>
      </c>
      <c r="CP136" s="63">
        <f t="shared" si="178"/>
        <v>0</v>
      </c>
      <c r="CQ136" s="63">
        <f t="shared" si="178"/>
        <v>0</v>
      </c>
      <c r="CR136" s="63">
        <f t="shared" si="178"/>
        <v>0</v>
      </c>
      <c r="CS136" s="65">
        <f t="shared" si="179"/>
        <v>-95000</v>
      </c>
      <c r="CU136" s="68">
        <f t="shared" si="105"/>
        <v>-95000</v>
      </c>
      <c r="CW136" s="63">
        <f t="shared" si="194"/>
        <v>0</v>
      </c>
      <c r="CX136" s="63">
        <f t="shared" si="194"/>
        <v>0</v>
      </c>
      <c r="CY136" s="63">
        <f t="shared" si="194"/>
        <v>0</v>
      </c>
      <c r="CZ136" s="63">
        <f t="shared" si="194"/>
        <v>0</v>
      </c>
      <c r="DA136" s="63">
        <f t="shared" si="194"/>
        <v>0</v>
      </c>
      <c r="DB136" s="63">
        <f t="shared" si="194"/>
        <v>0</v>
      </c>
      <c r="DC136" s="63">
        <f t="shared" si="194"/>
        <v>0</v>
      </c>
      <c r="DD136" s="63">
        <f t="shared" si="194"/>
        <v>0</v>
      </c>
      <c r="DE136" s="63">
        <f t="shared" si="194"/>
        <v>0</v>
      </c>
      <c r="DF136" s="63">
        <f t="shared" si="181"/>
        <v>0</v>
      </c>
      <c r="DH136" s="68">
        <f t="shared" si="86"/>
        <v>0</v>
      </c>
      <c r="DJ136" s="63">
        <f t="shared" si="182"/>
        <v>0</v>
      </c>
      <c r="DK136" s="63">
        <f t="shared" si="182"/>
        <v>0</v>
      </c>
      <c r="DL136" s="63">
        <f t="shared" si="182"/>
        <v>0</v>
      </c>
      <c r="DM136" s="63">
        <f t="shared" si="182"/>
        <v>0</v>
      </c>
      <c r="DN136" s="63">
        <f t="shared" si="182"/>
        <v>0</v>
      </c>
      <c r="DO136" s="63">
        <f t="shared" si="182"/>
        <v>0</v>
      </c>
      <c r="DP136" s="63">
        <f t="shared" si="182"/>
        <v>0</v>
      </c>
      <c r="DQ136" s="63">
        <f t="shared" si="182"/>
        <v>0</v>
      </c>
      <c r="DR136" s="63">
        <f t="shared" si="182"/>
        <v>0</v>
      </c>
      <c r="DS136" s="65">
        <f t="shared" si="183"/>
        <v>0</v>
      </c>
      <c r="DU136" s="68">
        <f t="shared" si="87"/>
        <v>0</v>
      </c>
      <c r="DW136" s="63">
        <f t="shared" si="184"/>
        <v>0</v>
      </c>
      <c r="DX136" s="63">
        <f t="shared" si="184"/>
        <v>0</v>
      </c>
      <c r="DY136" s="63">
        <f t="shared" si="184"/>
        <v>0</v>
      </c>
      <c r="DZ136" s="63">
        <f t="shared" si="184"/>
        <v>0</v>
      </c>
      <c r="EA136" s="63">
        <f t="shared" si="184"/>
        <v>0</v>
      </c>
      <c r="EB136" s="63">
        <f t="shared" si="184"/>
        <v>0</v>
      </c>
      <c r="EC136" s="63">
        <f t="shared" si="184"/>
        <v>0</v>
      </c>
      <c r="ED136" s="63">
        <f t="shared" si="184"/>
        <v>0</v>
      </c>
      <c r="EE136" s="63">
        <f t="shared" si="184"/>
        <v>0</v>
      </c>
      <c r="EF136" s="65">
        <f t="shared" si="186"/>
        <v>0</v>
      </c>
      <c r="EH136" s="68">
        <f t="shared" si="88"/>
        <v>0</v>
      </c>
      <c r="EK136" s="93">
        <f t="shared" si="195"/>
        <v>0</v>
      </c>
      <c r="EL136" s="93">
        <f t="shared" si="195"/>
        <v>0</v>
      </c>
      <c r="EM136" s="93">
        <f t="shared" si="195"/>
        <v>0</v>
      </c>
      <c r="EN136" s="93">
        <f t="shared" si="195"/>
        <v>0</v>
      </c>
      <c r="EO136" s="93">
        <f t="shared" si="195"/>
        <v>0</v>
      </c>
      <c r="EP136" s="93">
        <f t="shared" si="195"/>
        <v>0</v>
      </c>
      <c r="EQ136" s="93">
        <f t="shared" si="195"/>
        <v>0</v>
      </c>
      <c r="ER136" s="93">
        <f t="shared" si="195"/>
        <v>0</v>
      </c>
      <c r="ES136" s="93">
        <f t="shared" si="195"/>
        <v>0</v>
      </c>
      <c r="ET136" s="94">
        <f t="shared" si="188"/>
        <v>0</v>
      </c>
      <c r="EU136" s="95"/>
      <c r="EV136" s="96">
        <f t="shared" si="89"/>
        <v>0</v>
      </c>
    </row>
    <row r="137" spans="1:152" s="19" customFormat="1" ht="45" x14ac:dyDescent="0.25">
      <c r="A137" s="18" t="s">
        <v>262</v>
      </c>
      <c r="B137" s="21" t="s">
        <v>66</v>
      </c>
      <c r="C137" s="21" t="s">
        <v>292</v>
      </c>
      <c r="D137" s="22" t="s">
        <v>129</v>
      </c>
      <c r="E137" s="22"/>
      <c r="F137" s="10"/>
      <c r="G137" s="10">
        <v>-132828</v>
      </c>
      <c r="H137" s="10"/>
      <c r="I137" s="10">
        <f t="shared" si="168"/>
        <v>-132828</v>
      </c>
      <c r="J137" s="25">
        <v>-1</v>
      </c>
      <c r="L137" s="44">
        <v>42235</v>
      </c>
      <c r="M137" s="45" t="s">
        <v>106</v>
      </c>
      <c r="N137" s="45" t="s">
        <v>42</v>
      </c>
      <c r="O137" s="45" t="s">
        <v>42</v>
      </c>
      <c r="P137" s="45"/>
      <c r="R137" s="69" t="s">
        <v>281</v>
      </c>
      <c r="S137" s="51"/>
      <c r="U137" s="63">
        <f t="shared" si="196"/>
        <v>0</v>
      </c>
      <c r="V137" s="63">
        <f t="shared" si="196"/>
        <v>0</v>
      </c>
      <c r="W137" s="63">
        <f t="shared" si="196"/>
        <v>0</v>
      </c>
      <c r="X137" s="63">
        <f t="shared" si="196"/>
        <v>-132828</v>
      </c>
      <c r="Y137" s="63">
        <f t="shared" si="196"/>
        <v>0</v>
      </c>
      <c r="Z137" s="63">
        <f t="shared" si="196"/>
        <v>0</v>
      </c>
      <c r="AA137" s="63">
        <f t="shared" si="196"/>
        <v>0</v>
      </c>
      <c r="AB137" s="63">
        <f t="shared" si="196"/>
        <v>0</v>
      </c>
      <c r="AC137" s="63">
        <f t="shared" si="196"/>
        <v>0</v>
      </c>
      <c r="AD137" s="65">
        <f t="shared" si="98"/>
        <v>-132828</v>
      </c>
      <c r="AF137" s="68">
        <f t="shared" si="103"/>
        <v>0</v>
      </c>
      <c r="AH137" s="63">
        <f t="shared" si="197"/>
        <v>0</v>
      </c>
      <c r="AI137" s="63">
        <f t="shared" si="197"/>
        <v>0</v>
      </c>
      <c r="AJ137" s="63">
        <f t="shared" si="197"/>
        <v>0</v>
      </c>
      <c r="AK137" s="63">
        <f t="shared" si="197"/>
        <v>0</v>
      </c>
      <c r="AL137" s="63">
        <f t="shared" si="197"/>
        <v>0</v>
      </c>
      <c r="AM137" s="63">
        <f t="shared" si="197"/>
        <v>0</v>
      </c>
      <c r="AN137" s="63">
        <f t="shared" si="197"/>
        <v>0</v>
      </c>
      <c r="AO137" s="63">
        <f t="shared" si="197"/>
        <v>0</v>
      </c>
      <c r="AP137" s="63">
        <f t="shared" si="197"/>
        <v>0</v>
      </c>
      <c r="AQ137" s="65">
        <f t="shared" si="171"/>
        <v>0</v>
      </c>
      <c r="AS137" s="68">
        <f t="shared" si="201"/>
        <v>0</v>
      </c>
      <c r="AU137" s="63">
        <f t="shared" si="198"/>
        <v>0</v>
      </c>
      <c r="AV137" s="63">
        <f t="shared" si="198"/>
        <v>0</v>
      </c>
      <c r="AW137" s="63">
        <f t="shared" si="198"/>
        <v>0</v>
      </c>
      <c r="AX137" s="63">
        <f t="shared" si="198"/>
        <v>0</v>
      </c>
      <c r="AY137" s="63">
        <f t="shared" si="198"/>
        <v>0</v>
      </c>
      <c r="AZ137" s="63">
        <f t="shared" si="198"/>
        <v>0</v>
      </c>
      <c r="BA137" s="63">
        <f t="shared" si="198"/>
        <v>0</v>
      </c>
      <c r="BB137" s="63">
        <f t="shared" si="198"/>
        <v>0</v>
      </c>
      <c r="BC137" s="63">
        <f t="shared" si="198"/>
        <v>0</v>
      </c>
      <c r="BD137" s="65">
        <f t="shared" si="173"/>
        <v>0</v>
      </c>
      <c r="BF137" s="68">
        <f t="shared" si="202"/>
        <v>0</v>
      </c>
      <c r="BH137" s="63">
        <f t="shared" si="199"/>
        <v>0</v>
      </c>
      <c r="BI137" s="63">
        <f t="shared" si="199"/>
        <v>0</v>
      </c>
      <c r="BJ137" s="63">
        <f t="shared" si="199"/>
        <v>0</v>
      </c>
      <c r="BK137" s="63">
        <f t="shared" si="199"/>
        <v>0</v>
      </c>
      <c r="BL137" s="63">
        <f t="shared" si="199"/>
        <v>0</v>
      </c>
      <c r="BM137" s="63">
        <f t="shared" si="199"/>
        <v>0</v>
      </c>
      <c r="BN137" s="63">
        <f t="shared" si="199"/>
        <v>0</v>
      </c>
      <c r="BO137" s="63">
        <f t="shared" si="199"/>
        <v>0</v>
      </c>
      <c r="BP137" s="63">
        <f t="shared" si="199"/>
        <v>0</v>
      </c>
      <c r="BQ137" s="65">
        <f t="shared" si="175"/>
        <v>0</v>
      </c>
      <c r="BS137" s="68">
        <f t="shared" si="203"/>
        <v>0</v>
      </c>
      <c r="BV137" s="93">
        <f t="shared" si="200"/>
        <v>0</v>
      </c>
      <c r="BW137" s="93">
        <f t="shared" si="200"/>
        <v>0</v>
      </c>
      <c r="BX137" s="93">
        <f t="shared" si="200"/>
        <v>0</v>
      </c>
      <c r="BY137" s="93">
        <f t="shared" si="200"/>
        <v>-1</v>
      </c>
      <c r="BZ137" s="93">
        <f t="shared" si="200"/>
        <v>0</v>
      </c>
      <c r="CA137" s="93">
        <f t="shared" si="200"/>
        <v>0</v>
      </c>
      <c r="CB137" s="93">
        <f t="shared" si="200"/>
        <v>0</v>
      </c>
      <c r="CC137" s="93">
        <f t="shared" si="200"/>
        <v>0</v>
      </c>
      <c r="CD137" s="93">
        <f t="shared" si="200"/>
        <v>0</v>
      </c>
      <c r="CE137" s="94">
        <f t="shared" si="177"/>
        <v>-1</v>
      </c>
      <c r="CF137" s="95"/>
      <c r="CG137" s="96">
        <f t="shared" ref="CG137:CG182" si="204">+CE137-S137</f>
        <v>-1</v>
      </c>
      <c r="CJ137" s="63">
        <f t="shared" si="178"/>
        <v>0</v>
      </c>
      <c r="CK137" s="63">
        <f t="shared" si="178"/>
        <v>0</v>
      </c>
      <c r="CL137" s="63">
        <f t="shared" si="178"/>
        <v>0</v>
      </c>
      <c r="CM137" s="63">
        <f t="shared" si="178"/>
        <v>-132828</v>
      </c>
      <c r="CN137" s="63">
        <f t="shared" si="178"/>
        <v>0</v>
      </c>
      <c r="CO137" s="63">
        <f t="shared" si="178"/>
        <v>0</v>
      </c>
      <c r="CP137" s="63">
        <f t="shared" si="178"/>
        <v>0</v>
      </c>
      <c r="CQ137" s="63">
        <f t="shared" si="178"/>
        <v>0</v>
      </c>
      <c r="CR137" s="63">
        <f t="shared" si="178"/>
        <v>0</v>
      </c>
      <c r="CS137" s="65">
        <f t="shared" si="179"/>
        <v>-132828</v>
      </c>
      <c r="CU137" s="68">
        <f t="shared" si="105"/>
        <v>-132828</v>
      </c>
      <c r="CW137" s="63">
        <f t="shared" si="194"/>
        <v>0</v>
      </c>
      <c r="CX137" s="63">
        <f t="shared" si="194"/>
        <v>0</v>
      </c>
      <c r="CY137" s="63">
        <f t="shared" si="194"/>
        <v>0</v>
      </c>
      <c r="CZ137" s="63">
        <f t="shared" si="194"/>
        <v>0</v>
      </c>
      <c r="DA137" s="63">
        <f t="shared" si="194"/>
        <v>0</v>
      </c>
      <c r="DB137" s="63">
        <f t="shared" si="194"/>
        <v>0</v>
      </c>
      <c r="DC137" s="63">
        <f t="shared" si="194"/>
        <v>0</v>
      </c>
      <c r="DD137" s="63">
        <f t="shared" si="194"/>
        <v>0</v>
      </c>
      <c r="DE137" s="63">
        <f t="shared" si="194"/>
        <v>0</v>
      </c>
      <c r="DF137" s="63">
        <f t="shared" si="181"/>
        <v>0</v>
      </c>
      <c r="DH137" s="68">
        <f t="shared" ref="DH137:DH182" si="205">+DF137-BU137</f>
        <v>0</v>
      </c>
      <c r="DJ137" s="63">
        <f t="shared" si="182"/>
        <v>0</v>
      </c>
      <c r="DK137" s="63">
        <f t="shared" si="182"/>
        <v>0</v>
      </c>
      <c r="DL137" s="63">
        <f t="shared" si="182"/>
        <v>0</v>
      </c>
      <c r="DM137" s="63">
        <f t="shared" si="182"/>
        <v>0</v>
      </c>
      <c r="DN137" s="63">
        <f t="shared" si="182"/>
        <v>0</v>
      </c>
      <c r="DO137" s="63">
        <f t="shared" si="182"/>
        <v>0</v>
      </c>
      <c r="DP137" s="63">
        <f t="shared" si="182"/>
        <v>0</v>
      </c>
      <c r="DQ137" s="63">
        <f t="shared" si="182"/>
        <v>0</v>
      </c>
      <c r="DR137" s="63">
        <f t="shared" si="182"/>
        <v>0</v>
      </c>
      <c r="DS137" s="65">
        <f t="shared" si="183"/>
        <v>0</v>
      </c>
      <c r="DU137" s="68">
        <f t="shared" ref="DU137:DU182" si="206">+DS137-BW137</f>
        <v>0</v>
      </c>
      <c r="DW137" s="63">
        <f t="shared" si="184"/>
        <v>0</v>
      </c>
      <c r="DX137" s="63">
        <f t="shared" si="184"/>
        <v>0</v>
      </c>
      <c r="DY137" s="63">
        <f t="shared" si="184"/>
        <v>0</v>
      </c>
      <c r="DZ137" s="63">
        <f t="shared" si="184"/>
        <v>0</v>
      </c>
      <c r="EA137" s="63">
        <f t="shared" si="184"/>
        <v>0</v>
      </c>
      <c r="EB137" s="63">
        <f t="shared" si="184"/>
        <v>0</v>
      </c>
      <c r="EC137" s="63">
        <f t="shared" si="184"/>
        <v>0</v>
      </c>
      <c r="ED137" s="63">
        <f t="shared" si="184"/>
        <v>0</v>
      </c>
      <c r="EE137" s="63">
        <f t="shared" si="184"/>
        <v>0</v>
      </c>
      <c r="EF137" s="65">
        <f t="shared" si="186"/>
        <v>0</v>
      </c>
      <c r="EH137" s="68">
        <f t="shared" ref="EH137:EH182" si="207">+EF137-BT137</f>
        <v>0</v>
      </c>
      <c r="EK137" s="93">
        <f t="shared" si="195"/>
        <v>0</v>
      </c>
      <c r="EL137" s="93">
        <f t="shared" si="195"/>
        <v>0</v>
      </c>
      <c r="EM137" s="93">
        <f t="shared" si="195"/>
        <v>0</v>
      </c>
      <c r="EN137" s="93">
        <f t="shared" si="195"/>
        <v>-1</v>
      </c>
      <c r="EO137" s="93">
        <f t="shared" si="195"/>
        <v>0</v>
      </c>
      <c r="EP137" s="93">
        <f t="shared" si="195"/>
        <v>0</v>
      </c>
      <c r="EQ137" s="93">
        <f t="shared" si="195"/>
        <v>0</v>
      </c>
      <c r="ER137" s="93">
        <f t="shared" si="195"/>
        <v>0</v>
      </c>
      <c r="ES137" s="93">
        <f t="shared" si="195"/>
        <v>0</v>
      </c>
      <c r="ET137" s="94">
        <f t="shared" si="188"/>
        <v>-1</v>
      </c>
      <c r="EU137" s="95"/>
      <c r="EV137" s="96">
        <f t="shared" ref="EV137:EV182" si="208">+ET137-CH137</f>
        <v>-1</v>
      </c>
    </row>
    <row r="138" spans="1:152" s="19" customFormat="1" ht="30" x14ac:dyDescent="0.25">
      <c r="A138" s="18" t="s">
        <v>263</v>
      </c>
      <c r="B138" s="21" t="s">
        <v>105</v>
      </c>
      <c r="C138" s="21" t="s">
        <v>291</v>
      </c>
      <c r="D138" s="22" t="s">
        <v>136</v>
      </c>
      <c r="E138" s="22"/>
      <c r="F138" s="10"/>
      <c r="G138" s="10">
        <v>-5154489</v>
      </c>
      <c r="H138" s="10">
        <v>-12853303</v>
      </c>
      <c r="I138" s="10">
        <f t="shared" si="168"/>
        <v>-18007792</v>
      </c>
      <c r="J138" s="25"/>
      <c r="L138" s="44">
        <v>42234</v>
      </c>
      <c r="M138" s="45" t="s">
        <v>106</v>
      </c>
      <c r="N138" s="45" t="s">
        <v>42</v>
      </c>
      <c r="O138" s="45" t="s">
        <v>42</v>
      </c>
      <c r="P138" s="45"/>
      <c r="R138" s="69" t="s">
        <v>282</v>
      </c>
      <c r="S138" s="51"/>
      <c r="U138" s="63">
        <f t="shared" si="196"/>
        <v>0</v>
      </c>
      <c r="V138" s="63">
        <f t="shared" si="196"/>
        <v>0</v>
      </c>
      <c r="W138" s="63">
        <f t="shared" si="196"/>
        <v>0</v>
      </c>
      <c r="X138" s="63">
        <f t="shared" si="196"/>
        <v>0</v>
      </c>
      <c r="Y138" s="63">
        <f t="shared" si="196"/>
        <v>0</v>
      </c>
      <c r="Z138" s="63">
        <f t="shared" si="196"/>
        <v>0</v>
      </c>
      <c r="AA138" s="63">
        <f t="shared" si="196"/>
        <v>0</v>
      </c>
      <c r="AB138" s="63">
        <f t="shared" si="196"/>
        <v>0</v>
      </c>
      <c r="AC138" s="63">
        <f t="shared" si="196"/>
        <v>0</v>
      </c>
      <c r="AD138" s="65">
        <f t="shared" si="98"/>
        <v>0</v>
      </c>
      <c r="AF138" s="68">
        <f t="shared" si="103"/>
        <v>5154489</v>
      </c>
      <c r="AH138" s="63">
        <f t="shared" si="197"/>
        <v>0</v>
      </c>
      <c r="AI138" s="63">
        <f t="shared" si="197"/>
        <v>0</v>
      </c>
      <c r="AJ138" s="63">
        <f t="shared" si="197"/>
        <v>0</v>
      </c>
      <c r="AK138" s="63">
        <f t="shared" si="197"/>
        <v>0</v>
      </c>
      <c r="AL138" s="63">
        <f t="shared" si="197"/>
        <v>0</v>
      </c>
      <c r="AM138" s="63">
        <f t="shared" si="197"/>
        <v>0</v>
      </c>
      <c r="AN138" s="63">
        <f t="shared" si="197"/>
        <v>0</v>
      </c>
      <c r="AO138" s="63">
        <f t="shared" si="197"/>
        <v>0</v>
      </c>
      <c r="AP138" s="63">
        <f t="shared" si="197"/>
        <v>0</v>
      </c>
      <c r="AQ138" s="65">
        <f t="shared" si="171"/>
        <v>0</v>
      </c>
      <c r="AS138" s="68">
        <f t="shared" si="201"/>
        <v>0</v>
      </c>
      <c r="AU138" s="63">
        <f t="shared" si="198"/>
        <v>0</v>
      </c>
      <c r="AV138" s="63">
        <f t="shared" si="198"/>
        <v>0</v>
      </c>
      <c r="AW138" s="63">
        <f t="shared" si="198"/>
        <v>0</v>
      </c>
      <c r="AX138" s="63">
        <f t="shared" si="198"/>
        <v>0</v>
      </c>
      <c r="AY138" s="63">
        <f t="shared" si="198"/>
        <v>0</v>
      </c>
      <c r="AZ138" s="63">
        <f t="shared" si="198"/>
        <v>0</v>
      </c>
      <c r="BA138" s="63">
        <f t="shared" si="198"/>
        <v>0</v>
      </c>
      <c r="BB138" s="63">
        <f t="shared" si="198"/>
        <v>0</v>
      </c>
      <c r="BC138" s="63">
        <f t="shared" si="198"/>
        <v>0</v>
      </c>
      <c r="BD138" s="65">
        <f t="shared" si="173"/>
        <v>0</v>
      </c>
      <c r="BF138" s="68">
        <f t="shared" si="202"/>
        <v>12853303</v>
      </c>
      <c r="BH138" s="63">
        <f t="shared" si="199"/>
        <v>0</v>
      </c>
      <c r="BI138" s="63">
        <f t="shared" si="199"/>
        <v>0</v>
      </c>
      <c r="BJ138" s="63">
        <f t="shared" si="199"/>
        <v>0</v>
      </c>
      <c r="BK138" s="63">
        <f t="shared" si="199"/>
        <v>0</v>
      </c>
      <c r="BL138" s="63">
        <f t="shared" si="199"/>
        <v>0</v>
      </c>
      <c r="BM138" s="63">
        <f t="shared" si="199"/>
        <v>0</v>
      </c>
      <c r="BN138" s="63">
        <f t="shared" si="199"/>
        <v>0</v>
      </c>
      <c r="BO138" s="63">
        <f t="shared" si="199"/>
        <v>0</v>
      </c>
      <c r="BP138" s="63">
        <f t="shared" si="199"/>
        <v>0</v>
      </c>
      <c r="BQ138" s="65">
        <f t="shared" si="175"/>
        <v>0</v>
      </c>
      <c r="BS138" s="68">
        <f t="shared" si="203"/>
        <v>0</v>
      </c>
      <c r="BV138" s="93">
        <f t="shared" si="200"/>
        <v>0</v>
      </c>
      <c r="BW138" s="93">
        <f t="shared" si="200"/>
        <v>0</v>
      </c>
      <c r="BX138" s="93">
        <f t="shared" si="200"/>
        <v>0</v>
      </c>
      <c r="BY138" s="93">
        <f t="shared" si="200"/>
        <v>0</v>
      </c>
      <c r="BZ138" s="93">
        <f t="shared" si="200"/>
        <v>0</v>
      </c>
      <c r="CA138" s="93">
        <f t="shared" si="200"/>
        <v>0</v>
      </c>
      <c r="CB138" s="93">
        <f t="shared" si="200"/>
        <v>0</v>
      </c>
      <c r="CC138" s="93">
        <f t="shared" si="200"/>
        <v>0</v>
      </c>
      <c r="CD138" s="93">
        <f t="shared" si="200"/>
        <v>0</v>
      </c>
      <c r="CE138" s="94">
        <f t="shared" si="177"/>
        <v>0</v>
      </c>
      <c r="CF138" s="95"/>
      <c r="CG138" s="96">
        <f t="shared" si="204"/>
        <v>0</v>
      </c>
      <c r="CJ138" s="63">
        <f t="shared" si="178"/>
        <v>-5154489</v>
      </c>
      <c r="CK138" s="63">
        <f t="shared" si="178"/>
        <v>0</v>
      </c>
      <c r="CL138" s="63">
        <f t="shared" si="178"/>
        <v>0</v>
      </c>
      <c r="CM138" s="63">
        <f t="shared" si="178"/>
        <v>0</v>
      </c>
      <c r="CN138" s="63">
        <f t="shared" si="178"/>
        <v>0</v>
      </c>
      <c r="CO138" s="63">
        <f t="shared" si="178"/>
        <v>0</v>
      </c>
      <c r="CP138" s="63">
        <f t="shared" si="178"/>
        <v>0</v>
      </c>
      <c r="CQ138" s="63">
        <f t="shared" si="178"/>
        <v>0</v>
      </c>
      <c r="CR138" s="63">
        <f t="shared" si="178"/>
        <v>0</v>
      </c>
      <c r="CS138" s="65">
        <f t="shared" si="179"/>
        <v>-5154489</v>
      </c>
      <c r="CU138" s="68">
        <f t="shared" si="105"/>
        <v>-5154489</v>
      </c>
      <c r="CW138" s="63">
        <f t="shared" si="194"/>
        <v>0</v>
      </c>
      <c r="CX138" s="63">
        <f t="shared" si="194"/>
        <v>0</v>
      </c>
      <c r="CY138" s="63">
        <f t="shared" si="194"/>
        <v>0</v>
      </c>
      <c r="CZ138" s="63">
        <f t="shared" si="194"/>
        <v>0</v>
      </c>
      <c r="DA138" s="63">
        <f t="shared" si="194"/>
        <v>0</v>
      </c>
      <c r="DB138" s="63">
        <f t="shared" si="194"/>
        <v>0</v>
      </c>
      <c r="DC138" s="63">
        <f t="shared" si="194"/>
        <v>0</v>
      </c>
      <c r="DD138" s="63">
        <f t="shared" si="194"/>
        <v>0</v>
      </c>
      <c r="DE138" s="63">
        <f t="shared" si="194"/>
        <v>0</v>
      </c>
      <c r="DF138" s="63">
        <f t="shared" si="181"/>
        <v>0</v>
      </c>
      <c r="DH138" s="68">
        <f t="shared" si="205"/>
        <v>0</v>
      </c>
      <c r="DJ138" s="63">
        <f t="shared" si="182"/>
        <v>-12853303</v>
      </c>
      <c r="DK138" s="63">
        <f t="shared" si="182"/>
        <v>0</v>
      </c>
      <c r="DL138" s="63">
        <f t="shared" si="182"/>
        <v>0</v>
      </c>
      <c r="DM138" s="63">
        <f t="shared" si="182"/>
        <v>0</v>
      </c>
      <c r="DN138" s="63">
        <f t="shared" si="182"/>
        <v>0</v>
      </c>
      <c r="DO138" s="63">
        <f t="shared" si="182"/>
        <v>0</v>
      </c>
      <c r="DP138" s="63">
        <f t="shared" si="182"/>
        <v>0</v>
      </c>
      <c r="DQ138" s="63">
        <f t="shared" si="182"/>
        <v>0</v>
      </c>
      <c r="DR138" s="63">
        <f t="shared" si="182"/>
        <v>0</v>
      </c>
      <c r="DS138" s="65">
        <f t="shared" si="183"/>
        <v>-12853303</v>
      </c>
      <c r="DU138" s="68">
        <f t="shared" si="206"/>
        <v>-12853303</v>
      </c>
      <c r="DW138" s="63">
        <f t="shared" si="184"/>
        <v>0</v>
      </c>
      <c r="DX138" s="63">
        <f t="shared" si="184"/>
        <v>0</v>
      </c>
      <c r="DY138" s="63">
        <f t="shared" si="184"/>
        <v>0</v>
      </c>
      <c r="DZ138" s="63">
        <f t="shared" si="184"/>
        <v>0</v>
      </c>
      <c r="EA138" s="63">
        <f t="shared" si="184"/>
        <v>0</v>
      </c>
      <c r="EB138" s="63">
        <f t="shared" si="184"/>
        <v>0</v>
      </c>
      <c r="EC138" s="63">
        <f t="shared" si="184"/>
        <v>0</v>
      </c>
      <c r="ED138" s="63">
        <f t="shared" si="184"/>
        <v>0</v>
      </c>
      <c r="EE138" s="63">
        <f t="shared" si="184"/>
        <v>0</v>
      </c>
      <c r="EF138" s="65">
        <f t="shared" si="186"/>
        <v>0</v>
      </c>
      <c r="EH138" s="68">
        <f t="shared" si="207"/>
        <v>0</v>
      </c>
      <c r="EK138" s="93">
        <f t="shared" si="195"/>
        <v>0</v>
      </c>
      <c r="EL138" s="93">
        <f t="shared" si="195"/>
        <v>0</v>
      </c>
      <c r="EM138" s="93">
        <f t="shared" si="195"/>
        <v>0</v>
      </c>
      <c r="EN138" s="93">
        <f t="shared" si="195"/>
        <v>0</v>
      </c>
      <c r="EO138" s="93">
        <f t="shared" si="195"/>
        <v>0</v>
      </c>
      <c r="EP138" s="93">
        <f t="shared" si="195"/>
        <v>0</v>
      </c>
      <c r="EQ138" s="93">
        <f t="shared" si="195"/>
        <v>0</v>
      </c>
      <c r="ER138" s="93">
        <f t="shared" si="195"/>
        <v>0</v>
      </c>
      <c r="ES138" s="93">
        <f t="shared" si="195"/>
        <v>0</v>
      </c>
      <c r="ET138" s="94">
        <f t="shared" si="188"/>
        <v>0</v>
      </c>
      <c r="EU138" s="95"/>
      <c r="EV138" s="96">
        <f t="shared" si="208"/>
        <v>0</v>
      </c>
    </row>
    <row r="139" spans="1:152" s="19" customFormat="1" ht="60" x14ac:dyDescent="0.25">
      <c r="A139" s="18" t="s">
        <v>306</v>
      </c>
      <c r="B139" s="21" t="s">
        <v>134</v>
      </c>
      <c r="C139" s="21" t="s">
        <v>294</v>
      </c>
      <c r="D139" s="22" t="s">
        <v>410</v>
      </c>
      <c r="E139" s="22"/>
      <c r="F139" s="10"/>
      <c r="G139" s="10"/>
      <c r="H139" s="10">
        <v>-300000</v>
      </c>
      <c r="I139" s="10">
        <f t="shared" si="168"/>
        <v>-300000</v>
      </c>
      <c r="J139" s="25">
        <v>-1</v>
      </c>
      <c r="L139" s="44">
        <v>42239</v>
      </c>
      <c r="M139" s="45" t="s">
        <v>105</v>
      </c>
      <c r="N139" s="45" t="s">
        <v>125</v>
      </c>
      <c r="O139" s="45" t="s">
        <v>42</v>
      </c>
      <c r="P139" s="45"/>
      <c r="R139" s="69" t="s">
        <v>282</v>
      </c>
      <c r="S139" s="51"/>
      <c r="U139" s="63">
        <f t="shared" si="196"/>
        <v>0</v>
      </c>
      <c r="V139" s="63">
        <f t="shared" si="196"/>
        <v>0</v>
      </c>
      <c r="W139" s="63">
        <f t="shared" si="196"/>
        <v>0</v>
      </c>
      <c r="X139" s="63">
        <f t="shared" si="196"/>
        <v>0</v>
      </c>
      <c r="Y139" s="63">
        <f t="shared" si="196"/>
        <v>0</v>
      </c>
      <c r="Z139" s="63">
        <f t="shared" si="196"/>
        <v>0</v>
      </c>
      <c r="AA139" s="63">
        <f t="shared" si="196"/>
        <v>0</v>
      </c>
      <c r="AB139" s="63">
        <f t="shared" si="196"/>
        <v>0</v>
      </c>
      <c r="AC139" s="63">
        <f t="shared" si="196"/>
        <v>0</v>
      </c>
      <c r="AD139" s="65">
        <f t="shared" si="98"/>
        <v>0</v>
      </c>
      <c r="AF139" s="68">
        <f t="shared" si="103"/>
        <v>0</v>
      </c>
      <c r="AH139" s="63">
        <f t="shared" si="197"/>
        <v>0</v>
      </c>
      <c r="AI139" s="63">
        <f t="shared" si="197"/>
        <v>0</v>
      </c>
      <c r="AJ139" s="63">
        <f t="shared" si="197"/>
        <v>0</v>
      </c>
      <c r="AK139" s="63">
        <f t="shared" si="197"/>
        <v>0</v>
      </c>
      <c r="AL139" s="63">
        <f t="shared" si="197"/>
        <v>0</v>
      </c>
      <c r="AM139" s="63">
        <f t="shared" si="197"/>
        <v>0</v>
      </c>
      <c r="AN139" s="63">
        <f t="shared" si="197"/>
        <v>0</v>
      </c>
      <c r="AO139" s="63">
        <f t="shared" si="197"/>
        <v>0</v>
      </c>
      <c r="AP139" s="63">
        <f t="shared" si="197"/>
        <v>0</v>
      </c>
      <c r="AQ139" s="65">
        <f t="shared" si="171"/>
        <v>0</v>
      </c>
      <c r="AS139" s="68">
        <f t="shared" si="201"/>
        <v>0</v>
      </c>
      <c r="AU139" s="63">
        <f t="shared" si="198"/>
        <v>0</v>
      </c>
      <c r="AV139" s="63">
        <f t="shared" si="198"/>
        <v>0</v>
      </c>
      <c r="AW139" s="63">
        <f t="shared" si="198"/>
        <v>0</v>
      </c>
      <c r="AX139" s="63">
        <f t="shared" si="198"/>
        <v>0</v>
      </c>
      <c r="AY139" s="63">
        <f t="shared" si="198"/>
        <v>0</v>
      </c>
      <c r="AZ139" s="63">
        <f t="shared" si="198"/>
        <v>0</v>
      </c>
      <c r="BA139" s="63">
        <f t="shared" si="198"/>
        <v>0</v>
      </c>
      <c r="BB139" s="63">
        <f t="shared" si="198"/>
        <v>0</v>
      </c>
      <c r="BC139" s="63">
        <f t="shared" si="198"/>
        <v>0</v>
      </c>
      <c r="BD139" s="65">
        <f t="shared" si="173"/>
        <v>0</v>
      </c>
      <c r="BF139" s="68">
        <f t="shared" si="202"/>
        <v>300000</v>
      </c>
      <c r="BH139" s="63">
        <f t="shared" si="199"/>
        <v>0</v>
      </c>
      <c r="BI139" s="63">
        <f t="shared" si="199"/>
        <v>0</v>
      </c>
      <c r="BJ139" s="63">
        <f t="shared" si="199"/>
        <v>0</v>
      </c>
      <c r="BK139" s="63">
        <f t="shared" si="199"/>
        <v>0</v>
      </c>
      <c r="BL139" s="63">
        <f t="shared" si="199"/>
        <v>0</v>
      </c>
      <c r="BM139" s="63">
        <f t="shared" si="199"/>
        <v>0</v>
      </c>
      <c r="BN139" s="63">
        <f t="shared" si="199"/>
        <v>0</v>
      </c>
      <c r="BO139" s="63">
        <f t="shared" si="199"/>
        <v>0</v>
      </c>
      <c r="BP139" s="63">
        <f t="shared" si="199"/>
        <v>0</v>
      </c>
      <c r="BQ139" s="65">
        <f t="shared" si="175"/>
        <v>0</v>
      </c>
      <c r="BS139" s="68">
        <f t="shared" si="203"/>
        <v>0</v>
      </c>
      <c r="BV139" s="93">
        <f t="shared" si="200"/>
        <v>0</v>
      </c>
      <c r="BW139" s="93">
        <f t="shared" si="200"/>
        <v>0</v>
      </c>
      <c r="BX139" s="93">
        <f t="shared" si="200"/>
        <v>0</v>
      </c>
      <c r="BY139" s="93">
        <f t="shared" si="200"/>
        <v>0</v>
      </c>
      <c r="BZ139" s="93">
        <f t="shared" si="200"/>
        <v>0</v>
      </c>
      <c r="CA139" s="93">
        <f t="shared" si="200"/>
        <v>0</v>
      </c>
      <c r="CB139" s="93">
        <f t="shared" si="200"/>
        <v>0</v>
      </c>
      <c r="CC139" s="93">
        <f t="shared" si="200"/>
        <v>0</v>
      </c>
      <c r="CD139" s="93">
        <f t="shared" si="200"/>
        <v>0</v>
      </c>
      <c r="CE139" s="94">
        <f t="shared" si="177"/>
        <v>0</v>
      </c>
      <c r="CF139" s="95"/>
      <c r="CG139" s="96">
        <f t="shared" si="204"/>
        <v>0</v>
      </c>
      <c r="CJ139" s="63">
        <f t="shared" si="178"/>
        <v>0</v>
      </c>
      <c r="CK139" s="63">
        <f t="shared" si="178"/>
        <v>0</v>
      </c>
      <c r="CL139" s="63">
        <f t="shared" si="178"/>
        <v>0</v>
      </c>
      <c r="CM139" s="63">
        <f t="shared" si="178"/>
        <v>0</v>
      </c>
      <c r="CN139" s="63">
        <f t="shared" si="178"/>
        <v>0</v>
      </c>
      <c r="CO139" s="63">
        <f t="shared" si="178"/>
        <v>0</v>
      </c>
      <c r="CP139" s="63">
        <f t="shared" si="178"/>
        <v>0</v>
      </c>
      <c r="CQ139" s="63">
        <f t="shared" si="178"/>
        <v>0</v>
      </c>
      <c r="CR139" s="63">
        <f t="shared" si="178"/>
        <v>0</v>
      </c>
      <c r="CS139" s="65">
        <f t="shared" si="179"/>
        <v>0</v>
      </c>
      <c r="CU139" s="68">
        <f t="shared" si="105"/>
        <v>0</v>
      </c>
      <c r="CW139" s="63">
        <f t="shared" si="194"/>
        <v>0</v>
      </c>
      <c r="CX139" s="63">
        <f t="shared" si="194"/>
        <v>0</v>
      </c>
      <c r="CY139" s="63">
        <f t="shared" si="194"/>
        <v>0</v>
      </c>
      <c r="CZ139" s="63">
        <f t="shared" si="194"/>
        <v>0</v>
      </c>
      <c r="DA139" s="63">
        <f t="shared" si="194"/>
        <v>0</v>
      </c>
      <c r="DB139" s="63">
        <f t="shared" si="194"/>
        <v>0</v>
      </c>
      <c r="DC139" s="63">
        <f t="shared" si="194"/>
        <v>0</v>
      </c>
      <c r="DD139" s="63">
        <f t="shared" si="194"/>
        <v>0</v>
      </c>
      <c r="DE139" s="63">
        <f t="shared" si="194"/>
        <v>0</v>
      </c>
      <c r="DF139" s="63">
        <f t="shared" si="181"/>
        <v>0</v>
      </c>
      <c r="DH139" s="68">
        <f t="shared" si="205"/>
        <v>0</v>
      </c>
      <c r="DJ139" s="63">
        <f t="shared" si="182"/>
        <v>0</v>
      </c>
      <c r="DK139" s="63">
        <f t="shared" si="182"/>
        <v>0</v>
      </c>
      <c r="DL139" s="63">
        <f t="shared" si="182"/>
        <v>0</v>
      </c>
      <c r="DM139" s="63">
        <f t="shared" si="182"/>
        <v>0</v>
      </c>
      <c r="DN139" s="63">
        <f t="shared" si="182"/>
        <v>0</v>
      </c>
      <c r="DO139" s="63">
        <f t="shared" si="182"/>
        <v>-300000</v>
      </c>
      <c r="DP139" s="63">
        <f t="shared" si="182"/>
        <v>0</v>
      </c>
      <c r="DQ139" s="63">
        <f t="shared" si="182"/>
        <v>0</v>
      </c>
      <c r="DR139" s="63">
        <f t="shared" si="182"/>
        <v>0</v>
      </c>
      <c r="DS139" s="65">
        <f t="shared" si="183"/>
        <v>-300000</v>
      </c>
      <c r="DU139" s="68">
        <f t="shared" si="206"/>
        <v>-300000</v>
      </c>
      <c r="DW139" s="63">
        <f t="shared" si="184"/>
        <v>0</v>
      </c>
      <c r="DX139" s="63">
        <f t="shared" si="184"/>
        <v>0</v>
      </c>
      <c r="DY139" s="63">
        <f t="shared" si="184"/>
        <v>0</v>
      </c>
      <c r="DZ139" s="63">
        <f t="shared" si="184"/>
        <v>0</v>
      </c>
      <c r="EA139" s="63">
        <f t="shared" si="184"/>
        <v>0</v>
      </c>
      <c r="EB139" s="63">
        <f t="shared" si="184"/>
        <v>0</v>
      </c>
      <c r="EC139" s="63">
        <f t="shared" si="184"/>
        <v>0</v>
      </c>
      <c r="ED139" s="63">
        <f t="shared" si="184"/>
        <v>0</v>
      </c>
      <c r="EE139" s="63">
        <f t="shared" si="184"/>
        <v>0</v>
      </c>
      <c r="EF139" s="65">
        <f t="shared" si="186"/>
        <v>0</v>
      </c>
      <c r="EH139" s="68">
        <f t="shared" si="207"/>
        <v>0</v>
      </c>
      <c r="EK139" s="93">
        <f t="shared" si="195"/>
        <v>0</v>
      </c>
      <c r="EL139" s="93">
        <f t="shared" si="195"/>
        <v>0</v>
      </c>
      <c r="EM139" s="93">
        <f t="shared" si="195"/>
        <v>0</v>
      </c>
      <c r="EN139" s="93">
        <f t="shared" si="195"/>
        <v>0</v>
      </c>
      <c r="EO139" s="93">
        <f t="shared" si="195"/>
        <v>0</v>
      </c>
      <c r="EP139" s="93">
        <f t="shared" si="195"/>
        <v>-1</v>
      </c>
      <c r="EQ139" s="93">
        <f t="shared" si="195"/>
        <v>0</v>
      </c>
      <c r="ER139" s="93">
        <f t="shared" si="195"/>
        <v>0</v>
      </c>
      <c r="ES139" s="93">
        <f t="shared" si="195"/>
        <v>0</v>
      </c>
      <c r="ET139" s="94">
        <f t="shared" si="188"/>
        <v>-1</v>
      </c>
      <c r="EU139" s="95"/>
      <c r="EV139" s="96">
        <f t="shared" si="208"/>
        <v>-1</v>
      </c>
    </row>
    <row r="140" spans="1:152" s="19" customFormat="1" ht="75" x14ac:dyDescent="0.25">
      <c r="A140" s="18" t="s">
        <v>428</v>
      </c>
      <c r="B140" s="21" t="s">
        <v>134</v>
      </c>
      <c r="C140" s="21" t="s">
        <v>294</v>
      </c>
      <c r="D140" s="22" t="s">
        <v>429</v>
      </c>
      <c r="E140" s="22"/>
      <c r="F140" s="10"/>
      <c r="G140" s="10"/>
      <c r="H140" s="10">
        <v>-224000</v>
      </c>
      <c r="I140" s="10">
        <f>SUM(E140:H140)</f>
        <v>-224000</v>
      </c>
      <c r="J140" s="25">
        <v>-1</v>
      </c>
      <c r="L140" s="44">
        <v>42239</v>
      </c>
      <c r="M140" s="45" t="s">
        <v>105</v>
      </c>
      <c r="N140" s="45" t="s">
        <v>125</v>
      </c>
      <c r="O140" s="45" t="s">
        <v>42</v>
      </c>
      <c r="P140" s="45"/>
      <c r="R140" s="69" t="s">
        <v>281</v>
      </c>
      <c r="S140" s="51"/>
      <c r="U140" s="63">
        <f t="shared" si="196"/>
        <v>0</v>
      </c>
      <c r="V140" s="63">
        <f t="shared" si="196"/>
        <v>0</v>
      </c>
      <c r="W140" s="63">
        <f t="shared" si="196"/>
        <v>0</v>
      </c>
      <c r="X140" s="63">
        <f t="shared" si="196"/>
        <v>0</v>
      </c>
      <c r="Y140" s="63">
        <f t="shared" si="196"/>
        <v>0</v>
      </c>
      <c r="Z140" s="63">
        <f t="shared" si="196"/>
        <v>0</v>
      </c>
      <c r="AA140" s="63">
        <f t="shared" si="196"/>
        <v>0</v>
      </c>
      <c r="AB140" s="63">
        <f t="shared" si="196"/>
        <v>0</v>
      </c>
      <c r="AC140" s="63">
        <f t="shared" si="196"/>
        <v>0</v>
      </c>
      <c r="AD140" s="65">
        <f>SUM(U140:AC140)</f>
        <v>0</v>
      </c>
      <c r="AF140" s="68">
        <f>+AD140-G140</f>
        <v>0</v>
      </c>
      <c r="AH140" s="63">
        <f t="shared" si="197"/>
        <v>0</v>
      </c>
      <c r="AI140" s="63">
        <f t="shared" si="197"/>
        <v>0</v>
      </c>
      <c r="AJ140" s="63">
        <f t="shared" si="197"/>
        <v>0</v>
      </c>
      <c r="AK140" s="63">
        <f t="shared" si="197"/>
        <v>0</v>
      </c>
      <c r="AL140" s="63">
        <f t="shared" si="197"/>
        <v>0</v>
      </c>
      <c r="AM140" s="63">
        <f t="shared" si="197"/>
        <v>0</v>
      </c>
      <c r="AN140" s="63">
        <f t="shared" si="197"/>
        <v>0</v>
      </c>
      <c r="AO140" s="63">
        <f t="shared" si="197"/>
        <v>0</v>
      </c>
      <c r="AP140" s="63">
        <f t="shared" si="197"/>
        <v>0</v>
      </c>
      <c r="AQ140" s="65">
        <f>SUM(AH140:AP140)</f>
        <v>0</v>
      </c>
      <c r="AS140" s="68">
        <f>+AQ140-F140</f>
        <v>0</v>
      </c>
      <c r="AU140" s="63">
        <f t="shared" si="198"/>
        <v>0</v>
      </c>
      <c r="AV140" s="63">
        <f t="shared" si="198"/>
        <v>0</v>
      </c>
      <c r="AW140" s="63">
        <f t="shared" si="198"/>
        <v>0</v>
      </c>
      <c r="AX140" s="63">
        <f t="shared" si="198"/>
        <v>0</v>
      </c>
      <c r="AY140" s="63">
        <f t="shared" si="198"/>
        <v>0</v>
      </c>
      <c r="AZ140" s="63">
        <f t="shared" si="198"/>
        <v>-224000</v>
      </c>
      <c r="BA140" s="63">
        <f t="shared" si="198"/>
        <v>0</v>
      </c>
      <c r="BB140" s="63">
        <f t="shared" si="198"/>
        <v>0</v>
      </c>
      <c r="BC140" s="63">
        <f t="shared" si="198"/>
        <v>0</v>
      </c>
      <c r="BD140" s="65">
        <f>SUM(AU140:BC140)</f>
        <v>-224000</v>
      </c>
      <c r="BF140" s="68">
        <f>+BD140-H140</f>
        <v>0</v>
      </c>
      <c r="BH140" s="63">
        <f t="shared" si="199"/>
        <v>0</v>
      </c>
      <c r="BI140" s="63">
        <f t="shared" si="199"/>
        <v>0</v>
      </c>
      <c r="BJ140" s="63">
        <f t="shared" si="199"/>
        <v>0</v>
      </c>
      <c r="BK140" s="63">
        <f t="shared" si="199"/>
        <v>0</v>
      </c>
      <c r="BL140" s="63">
        <f t="shared" si="199"/>
        <v>0</v>
      </c>
      <c r="BM140" s="63">
        <f t="shared" si="199"/>
        <v>0</v>
      </c>
      <c r="BN140" s="63">
        <f t="shared" si="199"/>
        <v>0</v>
      </c>
      <c r="BO140" s="63">
        <f t="shared" si="199"/>
        <v>0</v>
      </c>
      <c r="BP140" s="63">
        <f t="shared" si="199"/>
        <v>0</v>
      </c>
      <c r="BQ140" s="65">
        <f>SUM(BH140:BP140)</f>
        <v>0</v>
      </c>
      <c r="BS140" s="68">
        <f>+BQ140-E140</f>
        <v>0</v>
      </c>
      <c r="BV140" s="93"/>
      <c r="BW140" s="93"/>
      <c r="BX140" s="93"/>
      <c r="BY140" s="93"/>
      <c r="BZ140" s="93"/>
      <c r="CA140" s="93"/>
      <c r="CB140" s="93"/>
      <c r="CC140" s="93"/>
      <c r="CD140" s="93"/>
      <c r="CE140" s="94"/>
      <c r="CF140" s="95"/>
      <c r="CG140" s="96"/>
      <c r="CJ140" s="63"/>
      <c r="CK140" s="63"/>
      <c r="CL140" s="63"/>
      <c r="CM140" s="63"/>
      <c r="CN140" s="63"/>
      <c r="CO140" s="63"/>
      <c r="CP140" s="63"/>
      <c r="CQ140" s="63"/>
      <c r="CR140" s="63"/>
      <c r="CS140" s="65"/>
      <c r="CU140" s="68"/>
      <c r="CW140" s="63"/>
      <c r="CX140" s="63"/>
      <c r="CY140" s="63"/>
      <c r="CZ140" s="63"/>
      <c r="DA140" s="63"/>
      <c r="DB140" s="63"/>
      <c r="DC140" s="63"/>
      <c r="DD140" s="63"/>
      <c r="DE140" s="63"/>
      <c r="DF140" s="63"/>
      <c r="DH140" s="68"/>
      <c r="DJ140" s="63"/>
      <c r="DK140" s="63"/>
      <c r="DL140" s="63"/>
      <c r="DM140" s="63"/>
      <c r="DN140" s="63"/>
      <c r="DO140" s="63"/>
      <c r="DP140" s="63"/>
      <c r="DQ140" s="63"/>
      <c r="DR140" s="63"/>
      <c r="DS140" s="65"/>
      <c r="DU140" s="68"/>
      <c r="DW140" s="63"/>
      <c r="DX140" s="63"/>
      <c r="DY140" s="63"/>
      <c r="DZ140" s="63"/>
      <c r="EA140" s="63"/>
      <c r="EB140" s="63"/>
      <c r="EC140" s="63"/>
      <c r="ED140" s="63"/>
      <c r="EE140" s="63"/>
      <c r="EF140" s="63"/>
      <c r="EH140" s="68"/>
      <c r="EK140" s="93"/>
      <c r="EL140" s="93"/>
      <c r="EM140" s="93"/>
      <c r="EN140" s="93"/>
      <c r="EO140" s="93"/>
      <c r="EP140" s="93"/>
      <c r="EQ140" s="93"/>
      <c r="ER140" s="93"/>
      <c r="ES140" s="93"/>
      <c r="ET140" s="94"/>
      <c r="EU140" s="95"/>
      <c r="EV140" s="96"/>
    </row>
    <row r="141" spans="1:152" s="19" customFormat="1" ht="30" x14ac:dyDescent="0.25">
      <c r="A141" s="18" t="s">
        <v>264</v>
      </c>
      <c r="B141" s="21" t="s">
        <v>125</v>
      </c>
      <c r="C141" s="21" t="s">
        <v>293</v>
      </c>
      <c r="D141" s="22" t="s">
        <v>184</v>
      </c>
      <c r="E141" s="22"/>
      <c r="F141" s="10"/>
      <c r="G141" s="10"/>
      <c r="H141" s="10">
        <v>-3800000</v>
      </c>
      <c r="I141" s="10">
        <f t="shared" si="168"/>
        <v>-3800000</v>
      </c>
      <c r="J141" s="25"/>
      <c r="L141" s="44">
        <v>42240</v>
      </c>
      <c r="M141" s="45" t="s">
        <v>40</v>
      </c>
      <c r="N141" s="45" t="s">
        <v>42</v>
      </c>
      <c r="O141" s="45" t="s">
        <v>42</v>
      </c>
      <c r="P141" s="45"/>
      <c r="R141" s="69" t="s">
        <v>282</v>
      </c>
      <c r="S141" s="51"/>
      <c r="U141" s="63">
        <f t="shared" si="196"/>
        <v>0</v>
      </c>
      <c r="V141" s="63">
        <f t="shared" si="196"/>
        <v>0</v>
      </c>
      <c r="W141" s="63">
        <f t="shared" si="196"/>
        <v>0</v>
      </c>
      <c r="X141" s="63">
        <f t="shared" si="196"/>
        <v>0</v>
      </c>
      <c r="Y141" s="63">
        <f t="shared" si="196"/>
        <v>0</v>
      </c>
      <c r="Z141" s="63">
        <f t="shared" si="196"/>
        <v>0</v>
      </c>
      <c r="AA141" s="63">
        <f t="shared" si="196"/>
        <v>0</v>
      </c>
      <c r="AB141" s="63">
        <f t="shared" si="196"/>
        <v>0</v>
      </c>
      <c r="AC141" s="63">
        <f t="shared" si="196"/>
        <v>0</v>
      </c>
      <c r="AD141" s="65">
        <f t="shared" si="98"/>
        <v>0</v>
      </c>
      <c r="AF141" s="68">
        <f t="shared" si="103"/>
        <v>0</v>
      </c>
      <c r="AH141" s="63">
        <f t="shared" si="197"/>
        <v>0</v>
      </c>
      <c r="AI141" s="63">
        <f t="shared" si="197"/>
        <v>0</v>
      </c>
      <c r="AJ141" s="63">
        <f t="shared" si="197"/>
        <v>0</v>
      </c>
      <c r="AK141" s="63">
        <f t="shared" si="197"/>
        <v>0</v>
      </c>
      <c r="AL141" s="63">
        <f t="shared" si="197"/>
        <v>0</v>
      </c>
      <c r="AM141" s="63">
        <f t="shared" si="197"/>
        <v>0</v>
      </c>
      <c r="AN141" s="63">
        <f t="shared" si="197"/>
        <v>0</v>
      </c>
      <c r="AO141" s="63">
        <f t="shared" si="197"/>
        <v>0</v>
      </c>
      <c r="AP141" s="63">
        <f t="shared" si="197"/>
        <v>0</v>
      </c>
      <c r="AQ141" s="65">
        <f t="shared" si="171"/>
        <v>0</v>
      </c>
      <c r="AS141" s="68">
        <f t="shared" si="201"/>
        <v>0</v>
      </c>
      <c r="AU141" s="63">
        <f t="shared" si="198"/>
        <v>0</v>
      </c>
      <c r="AV141" s="63">
        <f t="shared" si="198"/>
        <v>0</v>
      </c>
      <c r="AW141" s="63">
        <f t="shared" si="198"/>
        <v>0</v>
      </c>
      <c r="AX141" s="63">
        <f t="shared" si="198"/>
        <v>0</v>
      </c>
      <c r="AY141" s="63">
        <f t="shared" si="198"/>
        <v>0</v>
      </c>
      <c r="AZ141" s="63">
        <f t="shared" si="198"/>
        <v>0</v>
      </c>
      <c r="BA141" s="63">
        <f t="shared" si="198"/>
        <v>0</v>
      </c>
      <c r="BB141" s="63">
        <f t="shared" si="198"/>
        <v>0</v>
      </c>
      <c r="BC141" s="63">
        <f t="shared" si="198"/>
        <v>0</v>
      </c>
      <c r="BD141" s="65">
        <f t="shared" si="173"/>
        <v>0</v>
      </c>
      <c r="BF141" s="68">
        <f t="shared" si="202"/>
        <v>3800000</v>
      </c>
      <c r="BH141" s="63">
        <f t="shared" si="199"/>
        <v>0</v>
      </c>
      <c r="BI141" s="63">
        <f t="shared" si="199"/>
        <v>0</v>
      </c>
      <c r="BJ141" s="63">
        <f t="shared" si="199"/>
        <v>0</v>
      </c>
      <c r="BK141" s="63">
        <f t="shared" si="199"/>
        <v>0</v>
      </c>
      <c r="BL141" s="63">
        <f t="shared" si="199"/>
        <v>0</v>
      </c>
      <c r="BM141" s="63">
        <f t="shared" si="199"/>
        <v>0</v>
      </c>
      <c r="BN141" s="63">
        <f t="shared" si="199"/>
        <v>0</v>
      </c>
      <c r="BO141" s="63">
        <f t="shared" si="199"/>
        <v>0</v>
      </c>
      <c r="BP141" s="63">
        <f t="shared" si="199"/>
        <v>0</v>
      </c>
      <c r="BQ141" s="65">
        <f t="shared" si="175"/>
        <v>0</v>
      </c>
      <c r="BS141" s="68">
        <f t="shared" si="203"/>
        <v>0</v>
      </c>
      <c r="BV141" s="93">
        <f t="shared" si="200"/>
        <v>0</v>
      </c>
      <c r="BW141" s="93">
        <f t="shared" si="200"/>
        <v>0</v>
      </c>
      <c r="BX141" s="93">
        <f t="shared" si="200"/>
        <v>0</v>
      </c>
      <c r="BY141" s="93">
        <f t="shared" si="200"/>
        <v>0</v>
      </c>
      <c r="BZ141" s="93">
        <f t="shared" si="200"/>
        <v>0</v>
      </c>
      <c r="CA141" s="93">
        <f t="shared" si="200"/>
        <v>0</v>
      </c>
      <c r="CB141" s="93">
        <f t="shared" si="200"/>
        <v>0</v>
      </c>
      <c r="CC141" s="93">
        <f t="shared" si="200"/>
        <v>0</v>
      </c>
      <c r="CD141" s="93">
        <f t="shared" si="200"/>
        <v>0</v>
      </c>
      <c r="CE141" s="94">
        <f t="shared" si="177"/>
        <v>0</v>
      </c>
      <c r="CF141" s="95"/>
      <c r="CG141" s="96">
        <f t="shared" si="204"/>
        <v>0</v>
      </c>
      <c r="CJ141" s="63">
        <f t="shared" si="178"/>
        <v>0</v>
      </c>
      <c r="CK141" s="63">
        <f t="shared" si="178"/>
        <v>0</v>
      </c>
      <c r="CL141" s="63">
        <f t="shared" si="178"/>
        <v>0</v>
      </c>
      <c r="CM141" s="63">
        <f t="shared" si="178"/>
        <v>0</v>
      </c>
      <c r="CN141" s="63">
        <f t="shared" si="178"/>
        <v>0</v>
      </c>
      <c r="CO141" s="63">
        <f t="shared" si="178"/>
        <v>0</v>
      </c>
      <c r="CP141" s="63">
        <f t="shared" si="178"/>
        <v>0</v>
      </c>
      <c r="CQ141" s="63">
        <f t="shared" si="178"/>
        <v>0</v>
      </c>
      <c r="CR141" s="63">
        <f t="shared" si="178"/>
        <v>0</v>
      </c>
      <c r="CS141" s="65">
        <f t="shared" si="179"/>
        <v>0</v>
      </c>
      <c r="CU141" s="68">
        <f t="shared" si="105"/>
        <v>0</v>
      </c>
      <c r="CW141" s="63">
        <f t="shared" si="194"/>
        <v>0</v>
      </c>
      <c r="CX141" s="63">
        <f t="shared" si="194"/>
        <v>0</v>
      </c>
      <c r="CY141" s="63">
        <f t="shared" si="194"/>
        <v>0</v>
      </c>
      <c r="CZ141" s="63">
        <f t="shared" si="194"/>
        <v>0</v>
      </c>
      <c r="DA141" s="63">
        <f t="shared" si="194"/>
        <v>0</v>
      </c>
      <c r="DB141" s="63">
        <f t="shared" si="194"/>
        <v>0</v>
      </c>
      <c r="DC141" s="63">
        <f t="shared" si="194"/>
        <v>0</v>
      </c>
      <c r="DD141" s="63">
        <f t="shared" si="194"/>
        <v>0</v>
      </c>
      <c r="DE141" s="63">
        <f t="shared" si="194"/>
        <v>0</v>
      </c>
      <c r="DF141" s="63">
        <f t="shared" si="181"/>
        <v>0</v>
      </c>
      <c r="DH141" s="68">
        <f t="shared" si="205"/>
        <v>0</v>
      </c>
      <c r="DJ141" s="63">
        <f t="shared" si="182"/>
        <v>0</v>
      </c>
      <c r="DK141" s="63">
        <f t="shared" si="182"/>
        <v>0</v>
      </c>
      <c r="DL141" s="63">
        <f t="shared" si="182"/>
        <v>0</v>
      </c>
      <c r="DM141" s="63">
        <f t="shared" si="182"/>
        <v>0</v>
      </c>
      <c r="DN141" s="63">
        <f t="shared" si="182"/>
        <v>-3800000</v>
      </c>
      <c r="DO141" s="63">
        <f t="shared" si="182"/>
        <v>0</v>
      </c>
      <c r="DP141" s="63">
        <f t="shared" si="182"/>
        <v>0</v>
      </c>
      <c r="DQ141" s="63">
        <f t="shared" si="182"/>
        <v>0</v>
      </c>
      <c r="DR141" s="63">
        <f t="shared" si="182"/>
        <v>0</v>
      </c>
      <c r="DS141" s="65">
        <f t="shared" si="183"/>
        <v>-3800000</v>
      </c>
      <c r="DU141" s="68">
        <f t="shared" si="206"/>
        <v>-3800000</v>
      </c>
      <c r="DW141" s="63">
        <f t="shared" si="184"/>
        <v>0</v>
      </c>
      <c r="DX141" s="63">
        <f t="shared" si="184"/>
        <v>0</v>
      </c>
      <c r="DY141" s="63">
        <f t="shared" si="184"/>
        <v>0</v>
      </c>
      <c r="DZ141" s="63">
        <f t="shared" si="184"/>
        <v>0</v>
      </c>
      <c r="EA141" s="63">
        <f t="shared" si="184"/>
        <v>0</v>
      </c>
      <c r="EB141" s="63">
        <f t="shared" si="184"/>
        <v>0</v>
      </c>
      <c r="EC141" s="63">
        <f t="shared" si="184"/>
        <v>0</v>
      </c>
      <c r="ED141" s="63">
        <f t="shared" si="184"/>
        <v>0</v>
      </c>
      <c r="EE141" s="63">
        <f t="shared" si="184"/>
        <v>0</v>
      </c>
      <c r="EF141" s="65">
        <f t="shared" si="186"/>
        <v>0</v>
      </c>
      <c r="EH141" s="68">
        <f t="shared" si="207"/>
        <v>0</v>
      </c>
      <c r="EK141" s="93">
        <f t="shared" si="195"/>
        <v>0</v>
      </c>
      <c r="EL141" s="93">
        <f t="shared" si="195"/>
        <v>0</v>
      </c>
      <c r="EM141" s="93">
        <f t="shared" si="195"/>
        <v>0</v>
      </c>
      <c r="EN141" s="93">
        <f t="shared" si="195"/>
        <v>0</v>
      </c>
      <c r="EO141" s="93">
        <f t="shared" si="195"/>
        <v>0</v>
      </c>
      <c r="EP141" s="93">
        <f t="shared" si="195"/>
        <v>0</v>
      </c>
      <c r="EQ141" s="93">
        <f t="shared" si="195"/>
        <v>0</v>
      </c>
      <c r="ER141" s="93">
        <f t="shared" si="195"/>
        <v>0</v>
      </c>
      <c r="ES141" s="93">
        <f t="shared" si="195"/>
        <v>0</v>
      </c>
      <c r="ET141" s="94">
        <f t="shared" si="188"/>
        <v>0</v>
      </c>
      <c r="EU141" s="95"/>
      <c r="EV141" s="96">
        <f t="shared" si="208"/>
        <v>0</v>
      </c>
    </row>
    <row r="142" spans="1:152" s="19" customFormat="1" ht="60" x14ac:dyDescent="0.25">
      <c r="A142" s="18" t="s">
        <v>366</v>
      </c>
      <c r="B142" s="21" t="s">
        <v>71</v>
      </c>
      <c r="C142" s="21" t="s">
        <v>292</v>
      </c>
      <c r="D142" s="22" t="s">
        <v>311</v>
      </c>
      <c r="E142" s="22"/>
      <c r="F142" s="10">
        <v>0</v>
      </c>
      <c r="G142" s="10">
        <v>0</v>
      </c>
      <c r="H142" s="10"/>
      <c r="I142" s="10">
        <f t="shared" si="168"/>
        <v>0</v>
      </c>
      <c r="J142" s="10">
        <v>0</v>
      </c>
      <c r="L142" s="44">
        <v>42241</v>
      </c>
      <c r="M142" s="45" t="s">
        <v>134</v>
      </c>
      <c r="N142" s="45" t="s">
        <v>75</v>
      </c>
      <c r="O142" s="45" t="s">
        <v>42</v>
      </c>
      <c r="P142" s="45"/>
      <c r="R142" s="69" t="s">
        <v>282</v>
      </c>
      <c r="S142" s="51"/>
      <c r="U142" s="63">
        <f t="shared" si="196"/>
        <v>0</v>
      </c>
      <c r="V142" s="63">
        <f t="shared" si="196"/>
        <v>0</v>
      </c>
      <c r="W142" s="63">
        <f t="shared" si="196"/>
        <v>0</v>
      </c>
      <c r="X142" s="63">
        <f t="shared" si="196"/>
        <v>0</v>
      </c>
      <c r="Y142" s="63">
        <f t="shared" si="196"/>
        <v>0</v>
      </c>
      <c r="Z142" s="63">
        <f t="shared" si="196"/>
        <v>0</v>
      </c>
      <c r="AA142" s="63">
        <f t="shared" si="196"/>
        <v>0</v>
      </c>
      <c r="AB142" s="63">
        <f t="shared" si="196"/>
        <v>0</v>
      </c>
      <c r="AC142" s="63">
        <f t="shared" si="196"/>
        <v>0</v>
      </c>
      <c r="AD142" s="65">
        <f t="shared" si="98"/>
        <v>0</v>
      </c>
      <c r="AF142" s="68">
        <f t="shared" si="103"/>
        <v>0</v>
      </c>
      <c r="AH142" s="63">
        <f t="shared" si="197"/>
        <v>0</v>
      </c>
      <c r="AI142" s="63">
        <f t="shared" si="197"/>
        <v>0</v>
      </c>
      <c r="AJ142" s="63">
        <f t="shared" si="197"/>
        <v>0</v>
      </c>
      <c r="AK142" s="63">
        <f t="shared" si="197"/>
        <v>0</v>
      </c>
      <c r="AL142" s="63">
        <f t="shared" si="197"/>
        <v>0</v>
      </c>
      <c r="AM142" s="63">
        <f t="shared" si="197"/>
        <v>0</v>
      </c>
      <c r="AN142" s="63">
        <f t="shared" si="197"/>
        <v>0</v>
      </c>
      <c r="AO142" s="63">
        <f t="shared" si="197"/>
        <v>0</v>
      </c>
      <c r="AP142" s="63">
        <f t="shared" si="197"/>
        <v>0</v>
      </c>
      <c r="AQ142" s="65">
        <f t="shared" si="171"/>
        <v>0</v>
      </c>
      <c r="AS142" s="68">
        <f t="shared" si="201"/>
        <v>0</v>
      </c>
      <c r="AU142" s="63">
        <f t="shared" si="198"/>
        <v>0</v>
      </c>
      <c r="AV142" s="63">
        <f t="shared" si="198"/>
        <v>0</v>
      </c>
      <c r="AW142" s="63">
        <f t="shared" si="198"/>
        <v>0</v>
      </c>
      <c r="AX142" s="63">
        <f t="shared" si="198"/>
        <v>0</v>
      </c>
      <c r="AY142" s="63">
        <f t="shared" si="198"/>
        <v>0</v>
      </c>
      <c r="AZ142" s="63">
        <f t="shared" si="198"/>
        <v>0</v>
      </c>
      <c r="BA142" s="63">
        <f t="shared" si="198"/>
        <v>0</v>
      </c>
      <c r="BB142" s="63">
        <f t="shared" si="198"/>
        <v>0</v>
      </c>
      <c r="BC142" s="63">
        <f t="shared" si="198"/>
        <v>0</v>
      </c>
      <c r="BD142" s="65">
        <f t="shared" si="173"/>
        <v>0</v>
      </c>
      <c r="BF142" s="68">
        <f t="shared" si="202"/>
        <v>0</v>
      </c>
      <c r="BH142" s="63">
        <f t="shared" si="199"/>
        <v>0</v>
      </c>
      <c r="BI142" s="63">
        <f t="shared" si="199"/>
        <v>0</v>
      </c>
      <c r="BJ142" s="63">
        <f t="shared" si="199"/>
        <v>0</v>
      </c>
      <c r="BK142" s="63">
        <f t="shared" si="199"/>
        <v>0</v>
      </c>
      <c r="BL142" s="63">
        <f t="shared" si="199"/>
        <v>0</v>
      </c>
      <c r="BM142" s="63">
        <f t="shared" si="199"/>
        <v>0</v>
      </c>
      <c r="BN142" s="63">
        <f t="shared" si="199"/>
        <v>0</v>
      </c>
      <c r="BO142" s="63">
        <f t="shared" si="199"/>
        <v>0</v>
      </c>
      <c r="BP142" s="63">
        <f t="shared" si="199"/>
        <v>0</v>
      </c>
      <c r="BQ142" s="65">
        <f t="shared" si="175"/>
        <v>0</v>
      </c>
      <c r="BS142" s="68">
        <f t="shared" si="203"/>
        <v>0</v>
      </c>
      <c r="BV142" s="93">
        <f t="shared" si="200"/>
        <v>0</v>
      </c>
      <c r="BW142" s="93">
        <f t="shared" si="200"/>
        <v>0</v>
      </c>
      <c r="BX142" s="93">
        <f t="shared" si="200"/>
        <v>0</v>
      </c>
      <c r="BY142" s="93">
        <f t="shared" si="200"/>
        <v>0</v>
      </c>
      <c r="BZ142" s="93">
        <f t="shared" si="200"/>
        <v>0</v>
      </c>
      <c r="CA142" s="93">
        <f t="shared" si="200"/>
        <v>0</v>
      </c>
      <c r="CB142" s="93">
        <f t="shared" si="200"/>
        <v>0</v>
      </c>
      <c r="CC142" s="93">
        <f t="shared" si="200"/>
        <v>0</v>
      </c>
      <c r="CD142" s="93">
        <f t="shared" si="200"/>
        <v>0</v>
      </c>
      <c r="CE142" s="94">
        <f t="shared" si="177"/>
        <v>0</v>
      </c>
      <c r="CF142" s="95"/>
      <c r="CG142" s="96">
        <f t="shared" si="204"/>
        <v>0</v>
      </c>
      <c r="CJ142" s="63">
        <f t="shared" si="178"/>
        <v>0</v>
      </c>
      <c r="CK142" s="63">
        <f t="shared" si="178"/>
        <v>0</v>
      </c>
      <c r="CL142" s="63">
        <f t="shared" si="178"/>
        <v>0</v>
      </c>
      <c r="CM142" s="63">
        <f t="shared" ref="CJ142:CR148" si="209">IF($C142=CM$3,$G142,0)</f>
        <v>0</v>
      </c>
      <c r="CN142" s="63">
        <f t="shared" si="209"/>
        <v>0</v>
      </c>
      <c r="CO142" s="63">
        <f t="shared" si="209"/>
        <v>0</v>
      </c>
      <c r="CP142" s="63">
        <f t="shared" si="209"/>
        <v>0</v>
      </c>
      <c r="CQ142" s="63">
        <f t="shared" si="209"/>
        <v>0</v>
      </c>
      <c r="CR142" s="63">
        <f t="shared" si="209"/>
        <v>0</v>
      </c>
      <c r="CS142" s="65">
        <f t="shared" si="179"/>
        <v>0</v>
      </c>
      <c r="CU142" s="68">
        <f t="shared" si="105"/>
        <v>0</v>
      </c>
      <c r="CW142" s="63">
        <f t="shared" si="194"/>
        <v>0</v>
      </c>
      <c r="CX142" s="63">
        <f t="shared" si="194"/>
        <v>0</v>
      </c>
      <c r="CY142" s="63">
        <f t="shared" si="194"/>
        <v>0</v>
      </c>
      <c r="CZ142" s="63">
        <f t="shared" si="194"/>
        <v>0</v>
      </c>
      <c r="DA142" s="63">
        <f t="shared" si="194"/>
        <v>0</v>
      </c>
      <c r="DB142" s="63">
        <f t="shared" si="194"/>
        <v>0</v>
      </c>
      <c r="DC142" s="63">
        <f t="shared" si="194"/>
        <v>0</v>
      </c>
      <c r="DD142" s="63">
        <f t="shared" si="194"/>
        <v>0</v>
      </c>
      <c r="DE142" s="63">
        <f t="shared" si="194"/>
        <v>0</v>
      </c>
      <c r="DF142" s="63">
        <f t="shared" si="181"/>
        <v>0</v>
      </c>
      <c r="DH142" s="68">
        <f t="shared" si="205"/>
        <v>0</v>
      </c>
      <c r="DJ142" s="63">
        <f t="shared" si="182"/>
        <v>0</v>
      </c>
      <c r="DK142" s="63">
        <f t="shared" si="182"/>
        <v>0</v>
      </c>
      <c r="DL142" s="63">
        <f t="shared" si="182"/>
        <v>0</v>
      </c>
      <c r="DM142" s="63">
        <f t="shared" ref="DJ142:DR148" si="210">IF($C142=DM$3,$H142,0)</f>
        <v>0</v>
      </c>
      <c r="DN142" s="63">
        <f t="shared" si="210"/>
        <v>0</v>
      </c>
      <c r="DO142" s="63">
        <f t="shared" si="210"/>
        <v>0</v>
      </c>
      <c r="DP142" s="63">
        <f t="shared" si="210"/>
        <v>0</v>
      </c>
      <c r="DQ142" s="63">
        <f t="shared" si="210"/>
        <v>0</v>
      </c>
      <c r="DR142" s="63">
        <f t="shared" si="210"/>
        <v>0</v>
      </c>
      <c r="DS142" s="65">
        <f t="shared" si="183"/>
        <v>0</v>
      </c>
      <c r="DU142" s="68">
        <f t="shared" si="206"/>
        <v>0</v>
      </c>
      <c r="DW142" s="63">
        <f t="shared" si="184"/>
        <v>0</v>
      </c>
      <c r="DX142" s="63">
        <f t="shared" si="184"/>
        <v>0</v>
      </c>
      <c r="DY142" s="63">
        <f t="shared" ref="DW142:EE148" si="211">IF($C142=DY$3,$E142,0)</f>
        <v>0</v>
      </c>
      <c r="DZ142" s="63">
        <f t="shared" si="211"/>
        <v>0</v>
      </c>
      <c r="EA142" s="63">
        <f t="shared" si="211"/>
        <v>0</v>
      </c>
      <c r="EB142" s="63">
        <f t="shared" si="211"/>
        <v>0</v>
      </c>
      <c r="EC142" s="63">
        <f t="shared" si="211"/>
        <v>0</v>
      </c>
      <c r="ED142" s="63">
        <f t="shared" si="211"/>
        <v>0</v>
      </c>
      <c r="EE142" s="63">
        <f t="shared" si="211"/>
        <v>0</v>
      </c>
      <c r="EF142" s="65">
        <f t="shared" si="186"/>
        <v>0</v>
      </c>
      <c r="EH142" s="68">
        <f t="shared" si="207"/>
        <v>0</v>
      </c>
      <c r="EK142" s="93">
        <f t="shared" si="195"/>
        <v>0</v>
      </c>
      <c r="EL142" s="93">
        <f t="shared" si="195"/>
        <v>0</v>
      </c>
      <c r="EM142" s="93">
        <f t="shared" si="195"/>
        <v>0</v>
      </c>
      <c r="EN142" s="93">
        <f t="shared" si="195"/>
        <v>0</v>
      </c>
      <c r="EO142" s="93">
        <f t="shared" si="195"/>
        <v>0</v>
      </c>
      <c r="EP142" s="93">
        <f t="shared" si="195"/>
        <v>0</v>
      </c>
      <c r="EQ142" s="93">
        <f t="shared" si="195"/>
        <v>0</v>
      </c>
      <c r="ER142" s="93">
        <f t="shared" si="195"/>
        <v>0</v>
      </c>
      <c r="ES142" s="93">
        <f t="shared" si="195"/>
        <v>0</v>
      </c>
      <c r="ET142" s="94">
        <f t="shared" si="188"/>
        <v>0</v>
      </c>
      <c r="EU142" s="95"/>
      <c r="EV142" s="96">
        <f t="shared" si="208"/>
        <v>0</v>
      </c>
    </row>
    <row r="143" spans="1:152" s="19" customFormat="1" ht="90" x14ac:dyDescent="0.25">
      <c r="A143" s="18" t="s">
        <v>341</v>
      </c>
      <c r="B143" s="21" t="s">
        <v>71</v>
      </c>
      <c r="C143" s="21" t="s">
        <v>292</v>
      </c>
      <c r="D143" s="22" t="s">
        <v>191</v>
      </c>
      <c r="E143" s="49">
        <v>-1102420</v>
      </c>
      <c r="F143" s="10">
        <v>-1861420</v>
      </c>
      <c r="G143" s="10">
        <v>-3626350</v>
      </c>
      <c r="H143" s="10"/>
      <c r="I143" s="10">
        <f t="shared" si="168"/>
        <v>-6590190</v>
      </c>
      <c r="J143" s="86">
        <v>-44</v>
      </c>
      <c r="L143" s="44">
        <v>42241</v>
      </c>
      <c r="M143" s="45" t="s">
        <v>134</v>
      </c>
      <c r="N143" s="45" t="s">
        <v>75</v>
      </c>
      <c r="O143" s="45" t="s">
        <v>42</v>
      </c>
      <c r="P143" s="45"/>
      <c r="R143" s="69" t="s">
        <v>282</v>
      </c>
      <c r="S143" s="51"/>
      <c r="U143" s="63">
        <f t="shared" si="196"/>
        <v>0</v>
      </c>
      <c r="V143" s="63">
        <f t="shared" si="196"/>
        <v>0</v>
      </c>
      <c r="W143" s="63">
        <f t="shared" si="196"/>
        <v>0</v>
      </c>
      <c r="X143" s="63">
        <f t="shared" si="196"/>
        <v>0</v>
      </c>
      <c r="Y143" s="63">
        <f t="shared" si="196"/>
        <v>0</v>
      </c>
      <c r="Z143" s="63">
        <f t="shared" si="196"/>
        <v>0</v>
      </c>
      <c r="AA143" s="63">
        <f t="shared" si="196"/>
        <v>0</v>
      </c>
      <c r="AB143" s="63">
        <f t="shared" si="196"/>
        <v>0</v>
      </c>
      <c r="AC143" s="63">
        <f t="shared" si="196"/>
        <v>0</v>
      </c>
      <c r="AD143" s="65">
        <f t="shared" si="98"/>
        <v>0</v>
      </c>
      <c r="AF143" s="68">
        <f t="shared" si="103"/>
        <v>3626350</v>
      </c>
      <c r="AH143" s="63">
        <f t="shared" si="197"/>
        <v>0</v>
      </c>
      <c r="AI143" s="63">
        <f t="shared" si="197"/>
        <v>0</v>
      </c>
      <c r="AJ143" s="63">
        <f t="shared" si="197"/>
        <v>0</v>
      </c>
      <c r="AK143" s="63">
        <f t="shared" si="197"/>
        <v>0</v>
      </c>
      <c r="AL143" s="63">
        <f t="shared" si="197"/>
        <v>0</v>
      </c>
      <c r="AM143" s="63">
        <f t="shared" si="197"/>
        <v>0</v>
      </c>
      <c r="AN143" s="63">
        <f t="shared" si="197"/>
        <v>0</v>
      </c>
      <c r="AO143" s="63">
        <f t="shared" si="197"/>
        <v>0</v>
      </c>
      <c r="AP143" s="63">
        <f t="shared" si="197"/>
        <v>0</v>
      </c>
      <c r="AQ143" s="65">
        <f t="shared" si="171"/>
        <v>0</v>
      </c>
      <c r="AS143" s="68">
        <f t="shared" si="201"/>
        <v>1861420</v>
      </c>
      <c r="AU143" s="63">
        <f t="shared" si="198"/>
        <v>0</v>
      </c>
      <c r="AV143" s="63">
        <f t="shared" si="198"/>
        <v>0</v>
      </c>
      <c r="AW143" s="63">
        <f t="shared" si="198"/>
        <v>0</v>
      </c>
      <c r="AX143" s="63">
        <f t="shared" si="198"/>
        <v>0</v>
      </c>
      <c r="AY143" s="63">
        <f t="shared" si="198"/>
        <v>0</v>
      </c>
      <c r="AZ143" s="63">
        <f t="shared" si="198"/>
        <v>0</v>
      </c>
      <c r="BA143" s="63">
        <f t="shared" si="198"/>
        <v>0</v>
      </c>
      <c r="BB143" s="63">
        <f t="shared" si="198"/>
        <v>0</v>
      </c>
      <c r="BC143" s="63">
        <f t="shared" si="198"/>
        <v>0</v>
      </c>
      <c r="BD143" s="65">
        <f t="shared" si="173"/>
        <v>0</v>
      </c>
      <c r="BF143" s="68">
        <f t="shared" si="202"/>
        <v>0</v>
      </c>
      <c r="BH143" s="63">
        <f t="shared" si="199"/>
        <v>0</v>
      </c>
      <c r="BI143" s="63">
        <f t="shared" si="199"/>
        <v>0</v>
      </c>
      <c r="BJ143" s="63">
        <f t="shared" si="199"/>
        <v>0</v>
      </c>
      <c r="BK143" s="63">
        <f t="shared" si="199"/>
        <v>0</v>
      </c>
      <c r="BL143" s="63">
        <f t="shared" si="199"/>
        <v>0</v>
      </c>
      <c r="BM143" s="63">
        <f t="shared" si="199"/>
        <v>0</v>
      </c>
      <c r="BN143" s="63">
        <f t="shared" si="199"/>
        <v>0</v>
      </c>
      <c r="BO143" s="63">
        <f t="shared" si="199"/>
        <v>0</v>
      </c>
      <c r="BP143" s="63">
        <f t="shared" si="199"/>
        <v>0</v>
      </c>
      <c r="BQ143" s="65">
        <f t="shared" si="175"/>
        <v>0</v>
      </c>
      <c r="BS143" s="68">
        <f t="shared" si="203"/>
        <v>1102420</v>
      </c>
      <c r="BV143" s="93">
        <f t="shared" si="200"/>
        <v>0</v>
      </c>
      <c r="BW143" s="93">
        <f t="shared" si="200"/>
        <v>0</v>
      </c>
      <c r="BX143" s="93">
        <f t="shared" si="200"/>
        <v>0</v>
      </c>
      <c r="BY143" s="93">
        <f t="shared" si="200"/>
        <v>0</v>
      </c>
      <c r="BZ143" s="93">
        <f t="shared" si="200"/>
        <v>0</v>
      </c>
      <c r="CA143" s="93">
        <f t="shared" si="200"/>
        <v>0</v>
      </c>
      <c r="CB143" s="93">
        <f t="shared" si="200"/>
        <v>0</v>
      </c>
      <c r="CC143" s="93">
        <f t="shared" si="200"/>
        <v>0</v>
      </c>
      <c r="CD143" s="93">
        <f t="shared" si="200"/>
        <v>0</v>
      </c>
      <c r="CE143" s="94">
        <f t="shared" si="177"/>
        <v>0</v>
      </c>
      <c r="CF143" s="95"/>
      <c r="CG143" s="96">
        <f t="shared" si="204"/>
        <v>0</v>
      </c>
      <c r="CJ143" s="63">
        <f t="shared" si="209"/>
        <v>0</v>
      </c>
      <c r="CK143" s="63">
        <f t="shared" si="209"/>
        <v>0</v>
      </c>
      <c r="CL143" s="63">
        <f t="shared" si="209"/>
        <v>0</v>
      </c>
      <c r="CM143" s="63">
        <f t="shared" si="209"/>
        <v>-3626350</v>
      </c>
      <c r="CN143" s="63">
        <f t="shared" si="209"/>
        <v>0</v>
      </c>
      <c r="CO143" s="63">
        <f t="shared" si="209"/>
        <v>0</v>
      </c>
      <c r="CP143" s="63">
        <f t="shared" si="209"/>
        <v>0</v>
      </c>
      <c r="CQ143" s="63">
        <f t="shared" si="209"/>
        <v>0</v>
      </c>
      <c r="CR143" s="63">
        <f t="shared" si="209"/>
        <v>0</v>
      </c>
      <c r="CS143" s="65">
        <f t="shared" si="179"/>
        <v>-3626350</v>
      </c>
      <c r="CU143" s="68">
        <f t="shared" si="105"/>
        <v>-3626350</v>
      </c>
      <c r="CW143" s="63">
        <f t="shared" si="194"/>
        <v>0</v>
      </c>
      <c r="CX143" s="63">
        <f t="shared" si="194"/>
        <v>0</v>
      </c>
      <c r="CY143" s="63">
        <f t="shared" si="194"/>
        <v>0</v>
      </c>
      <c r="CZ143" s="63">
        <f t="shared" si="194"/>
        <v>-1861420</v>
      </c>
      <c r="DA143" s="63">
        <f t="shared" si="194"/>
        <v>0</v>
      </c>
      <c r="DB143" s="63">
        <f t="shared" si="194"/>
        <v>0</v>
      </c>
      <c r="DC143" s="63">
        <f t="shared" si="194"/>
        <v>0</v>
      </c>
      <c r="DD143" s="63">
        <f t="shared" si="194"/>
        <v>0</v>
      </c>
      <c r="DE143" s="63">
        <f t="shared" si="194"/>
        <v>0</v>
      </c>
      <c r="DF143" s="63">
        <f t="shared" si="181"/>
        <v>-1861420</v>
      </c>
      <c r="DH143" s="68">
        <f t="shared" si="205"/>
        <v>-1861420</v>
      </c>
      <c r="DJ143" s="63">
        <f t="shared" si="210"/>
        <v>0</v>
      </c>
      <c r="DK143" s="63">
        <f t="shared" si="210"/>
        <v>0</v>
      </c>
      <c r="DL143" s="63">
        <f t="shared" si="210"/>
        <v>0</v>
      </c>
      <c r="DM143" s="63">
        <f t="shared" si="210"/>
        <v>0</v>
      </c>
      <c r="DN143" s="63">
        <f t="shared" si="210"/>
        <v>0</v>
      </c>
      <c r="DO143" s="63">
        <f t="shared" si="210"/>
        <v>0</v>
      </c>
      <c r="DP143" s="63">
        <f t="shared" si="210"/>
        <v>0</v>
      </c>
      <c r="DQ143" s="63">
        <f t="shared" si="210"/>
        <v>0</v>
      </c>
      <c r="DR143" s="63">
        <f t="shared" si="210"/>
        <v>0</v>
      </c>
      <c r="DS143" s="65">
        <f t="shared" si="183"/>
        <v>0</v>
      </c>
      <c r="DU143" s="68">
        <f t="shared" si="206"/>
        <v>0</v>
      </c>
      <c r="DW143" s="63">
        <f t="shared" si="211"/>
        <v>0</v>
      </c>
      <c r="DX143" s="63">
        <f t="shared" si="211"/>
        <v>0</v>
      </c>
      <c r="DY143" s="63">
        <f t="shared" si="211"/>
        <v>0</v>
      </c>
      <c r="DZ143" s="63">
        <f t="shared" si="211"/>
        <v>-1102420</v>
      </c>
      <c r="EA143" s="63">
        <f t="shared" si="211"/>
        <v>0</v>
      </c>
      <c r="EB143" s="63">
        <f t="shared" si="211"/>
        <v>0</v>
      </c>
      <c r="EC143" s="63">
        <f t="shared" si="211"/>
        <v>0</v>
      </c>
      <c r="ED143" s="63">
        <f t="shared" si="211"/>
        <v>0</v>
      </c>
      <c r="EE143" s="63">
        <f t="shared" si="211"/>
        <v>0</v>
      </c>
      <c r="EF143" s="65">
        <f t="shared" si="186"/>
        <v>-1102420</v>
      </c>
      <c r="EH143" s="68">
        <f t="shared" si="207"/>
        <v>-1102420</v>
      </c>
      <c r="EK143" s="93">
        <f t="shared" si="195"/>
        <v>0</v>
      </c>
      <c r="EL143" s="93">
        <f t="shared" si="195"/>
        <v>0</v>
      </c>
      <c r="EM143" s="93">
        <f t="shared" si="195"/>
        <v>0</v>
      </c>
      <c r="EN143" s="93">
        <f t="shared" si="195"/>
        <v>-44</v>
      </c>
      <c r="EO143" s="93">
        <f t="shared" si="195"/>
        <v>0</v>
      </c>
      <c r="EP143" s="93">
        <f t="shared" si="195"/>
        <v>0</v>
      </c>
      <c r="EQ143" s="93">
        <f t="shared" si="195"/>
        <v>0</v>
      </c>
      <c r="ER143" s="93">
        <f t="shared" si="195"/>
        <v>0</v>
      </c>
      <c r="ES143" s="93">
        <f t="shared" si="195"/>
        <v>0</v>
      </c>
      <c r="ET143" s="94">
        <f t="shared" si="188"/>
        <v>-44</v>
      </c>
      <c r="EU143" s="95"/>
      <c r="EV143" s="96">
        <f t="shared" si="208"/>
        <v>-44</v>
      </c>
    </row>
    <row r="144" spans="1:152" s="19" customFormat="1" ht="45" x14ac:dyDescent="0.25">
      <c r="A144" s="18" t="s">
        <v>121</v>
      </c>
      <c r="B144" s="21" t="s">
        <v>71</v>
      </c>
      <c r="C144" s="21" t="s">
        <v>292</v>
      </c>
      <c r="D144" s="22" t="s">
        <v>312</v>
      </c>
      <c r="E144" s="22"/>
      <c r="F144" s="10"/>
      <c r="G144" s="10">
        <v>-333700</v>
      </c>
      <c r="H144" s="10"/>
      <c r="I144" s="10">
        <f t="shared" si="168"/>
        <v>-333700</v>
      </c>
      <c r="J144" s="86">
        <v>-6</v>
      </c>
      <c r="L144" s="44">
        <v>42241</v>
      </c>
      <c r="M144" s="45" t="s">
        <v>134</v>
      </c>
      <c r="N144" s="45" t="s">
        <v>75</v>
      </c>
      <c r="O144" s="45" t="s">
        <v>42</v>
      </c>
      <c r="P144" s="45"/>
      <c r="R144" s="69" t="s">
        <v>281</v>
      </c>
      <c r="S144" s="51"/>
      <c r="U144" s="63">
        <f t="shared" ref="U144:AC150" si="212">IF($C144=U$3,(IF($R144="On",$G144,0)),0)</f>
        <v>0</v>
      </c>
      <c r="V144" s="63">
        <f t="shared" si="212"/>
        <v>0</v>
      </c>
      <c r="W144" s="63">
        <f t="shared" si="212"/>
        <v>0</v>
      </c>
      <c r="X144" s="63">
        <f t="shared" si="212"/>
        <v>-333700</v>
      </c>
      <c r="Y144" s="63">
        <f t="shared" si="212"/>
        <v>0</v>
      </c>
      <c r="Z144" s="63">
        <f t="shared" si="212"/>
        <v>0</v>
      </c>
      <c r="AA144" s="63">
        <f t="shared" si="212"/>
        <v>0</v>
      </c>
      <c r="AB144" s="63">
        <f t="shared" si="212"/>
        <v>0</v>
      </c>
      <c r="AC144" s="63">
        <f t="shared" si="212"/>
        <v>0</v>
      </c>
      <c r="AD144" s="65">
        <f t="shared" si="98"/>
        <v>-333700</v>
      </c>
      <c r="AF144" s="68">
        <f t="shared" si="103"/>
        <v>0</v>
      </c>
      <c r="AH144" s="63">
        <f t="shared" ref="AH144:AP150" si="213">IF($C144=AH$3,(IF($R144="On",$F144,0)),0)</f>
        <v>0</v>
      </c>
      <c r="AI144" s="63">
        <f t="shared" si="213"/>
        <v>0</v>
      </c>
      <c r="AJ144" s="63">
        <f t="shared" si="213"/>
        <v>0</v>
      </c>
      <c r="AK144" s="63">
        <f t="shared" si="213"/>
        <v>0</v>
      </c>
      <c r="AL144" s="63">
        <f t="shared" si="213"/>
        <v>0</v>
      </c>
      <c r="AM144" s="63">
        <f t="shared" si="213"/>
        <v>0</v>
      </c>
      <c r="AN144" s="63">
        <f t="shared" si="213"/>
        <v>0</v>
      </c>
      <c r="AO144" s="63">
        <f t="shared" si="213"/>
        <v>0</v>
      </c>
      <c r="AP144" s="63">
        <f t="shared" si="213"/>
        <v>0</v>
      </c>
      <c r="AQ144" s="65">
        <f t="shared" si="171"/>
        <v>0</v>
      </c>
      <c r="AS144" s="68">
        <f t="shared" si="201"/>
        <v>0</v>
      </c>
      <c r="AU144" s="63">
        <f t="shared" ref="AU144:BC150" si="214">IF($C144=AU$3,(IF($R144="On",$H144,0)),0)</f>
        <v>0</v>
      </c>
      <c r="AV144" s="63">
        <f t="shared" si="214"/>
        <v>0</v>
      </c>
      <c r="AW144" s="63">
        <f t="shared" si="214"/>
        <v>0</v>
      </c>
      <c r="AX144" s="63">
        <f t="shared" si="214"/>
        <v>0</v>
      </c>
      <c r="AY144" s="63">
        <f t="shared" si="214"/>
        <v>0</v>
      </c>
      <c r="AZ144" s="63">
        <f t="shared" si="214"/>
        <v>0</v>
      </c>
      <c r="BA144" s="63">
        <f t="shared" si="214"/>
        <v>0</v>
      </c>
      <c r="BB144" s="63">
        <f t="shared" si="214"/>
        <v>0</v>
      </c>
      <c r="BC144" s="63">
        <f t="shared" si="214"/>
        <v>0</v>
      </c>
      <c r="BD144" s="65">
        <f t="shared" si="173"/>
        <v>0</v>
      </c>
      <c r="BF144" s="68">
        <f t="shared" si="202"/>
        <v>0</v>
      </c>
      <c r="BH144" s="63">
        <f t="shared" ref="BH144:BP150" si="215">IF($C144=BH$3,(IF($R144="On",$E144,0)),0)</f>
        <v>0</v>
      </c>
      <c r="BI144" s="63">
        <f t="shared" si="215"/>
        <v>0</v>
      </c>
      <c r="BJ144" s="63">
        <f t="shared" si="215"/>
        <v>0</v>
      </c>
      <c r="BK144" s="63">
        <f t="shared" si="215"/>
        <v>0</v>
      </c>
      <c r="BL144" s="63">
        <f t="shared" si="215"/>
        <v>0</v>
      </c>
      <c r="BM144" s="63">
        <f t="shared" si="215"/>
        <v>0</v>
      </c>
      <c r="BN144" s="63">
        <f t="shared" si="215"/>
        <v>0</v>
      </c>
      <c r="BO144" s="63">
        <f t="shared" si="215"/>
        <v>0</v>
      </c>
      <c r="BP144" s="63">
        <f t="shared" si="215"/>
        <v>0</v>
      </c>
      <c r="BQ144" s="65">
        <f t="shared" si="175"/>
        <v>0</v>
      </c>
      <c r="BS144" s="68">
        <f t="shared" si="203"/>
        <v>0</v>
      </c>
      <c r="BV144" s="93">
        <f t="shared" ref="BV144:CD150" si="216">IF($C144=BV$3,(IF($R144="On",$J144,0)),0)</f>
        <v>0</v>
      </c>
      <c r="BW144" s="93">
        <f t="shared" si="216"/>
        <v>0</v>
      </c>
      <c r="BX144" s="93">
        <f t="shared" si="216"/>
        <v>0</v>
      </c>
      <c r="BY144" s="93">
        <f t="shared" si="216"/>
        <v>-6</v>
      </c>
      <c r="BZ144" s="93">
        <f t="shared" si="216"/>
        <v>0</v>
      </c>
      <c r="CA144" s="93">
        <f t="shared" si="216"/>
        <v>0</v>
      </c>
      <c r="CB144" s="93">
        <f t="shared" si="216"/>
        <v>0</v>
      </c>
      <c r="CC144" s="93">
        <f t="shared" si="216"/>
        <v>0</v>
      </c>
      <c r="CD144" s="93">
        <f t="shared" si="216"/>
        <v>0</v>
      </c>
      <c r="CE144" s="94">
        <f t="shared" si="177"/>
        <v>-6</v>
      </c>
      <c r="CF144" s="95"/>
      <c r="CG144" s="96">
        <f t="shared" si="204"/>
        <v>-6</v>
      </c>
      <c r="CJ144" s="63">
        <f t="shared" si="209"/>
        <v>0</v>
      </c>
      <c r="CK144" s="63">
        <f t="shared" si="209"/>
        <v>0</v>
      </c>
      <c r="CL144" s="63">
        <f t="shared" si="209"/>
        <v>0</v>
      </c>
      <c r="CM144" s="63">
        <f t="shared" si="209"/>
        <v>-333700</v>
      </c>
      <c r="CN144" s="63">
        <f t="shared" si="209"/>
        <v>0</v>
      </c>
      <c r="CO144" s="63">
        <f t="shared" si="209"/>
        <v>0</v>
      </c>
      <c r="CP144" s="63">
        <f t="shared" si="209"/>
        <v>0</v>
      </c>
      <c r="CQ144" s="63">
        <f t="shared" si="209"/>
        <v>0</v>
      </c>
      <c r="CR144" s="63">
        <f t="shared" si="209"/>
        <v>0</v>
      </c>
      <c r="CS144" s="65">
        <f t="shared" si="179"/>
        <v>-333700</v>
      </c>
      <c r="CU144" s="68">
        <f t="shared" si="105"/>
        <v>-333700</v>
      </c>
      <c r="CW144" s="63">
        <f t="shared" si="194"/>
        <v>0</v>
      </c>
      <c r="CX144" s="63">
        <f t="shared" si="194"/>
        <v>0</v>
      </c>
      <c r="CY144" s="63">
        <f t="shared" si="194"/>
        <v>0</v>
      </c>
      <c r="CZ144" s="63">
        <f t="shared" si="194"/>
        <v>0</v>
      </c>
      <c r="DA144" s="63">
        <f t="shared" si="194"/>
        <v>0</v>
      </c>
      <c r="DB144" s="63">
        <f t="shared" si="194"/>
        <v>0</v>
      </c>
      <c r="DC144" s="63">
        <f t="shared" si="194"/>
        <v>0</v>
      </c>
      <c r="DD144" s="63">
        <f t="shared" si="194"/>
        <v>0</v>
      </c>
      <c r="DE144" s="63">
        <f t="shared" si="194"/>
        <v>0</v>
      </c>
      <c r="DF144" s="63">
        <f t="shared" si="181"/>
        <v>0</v>
      </c>
      <c r="DH144" s="68">
        <f t="shared" si="205"/>
        <v>0</v>
      </c>
      <c r="DJ144" s="63">
        <f t="shared" si="210"/>
        <v>0</v>
      </c>
      <c r="DK144" s="63">
        <f t="shared" si="210"/>
        <v>0</v>
      </c>
      <c r="DL144" s="63">
        <f t="shared" si="210"/>
        <v>0</v>
      </c>
      <c r="DM144" s="63">
        <f t="shared" si="210"/>
        <v>0</v>
      </c>
      <c r="DN144" s="63">
        <f t="shared" si="210"/>
        <v>0</v>
      </c>
      <c r="DO144" s="63">
        <f t="shared" si="210"/>
        <v>0</v>
      </c>
      <c r="DP144" s="63">
        <f t="shared" si="210"/>
        <v>0</v>
      </c>
      <c r="DQ144" s="63">
        <f t="shared" si="210"/>
        <v>0</v>
      </c>
      <c r="DR144" s="63">
        <f t="shared" si="210"/>
        <v>0</v>
      </c>
      <c r="DS144" s="65">
        <f t="shared" si="183"/>
        <v>0</v>
      </c>
      <c r="DU144" s="68">
        <f t="shared" si="206"/>
        <v>0</v>
      </c>
      <c r="DW144" s="63">
        <f t="shared" si="211"/>
        <v>0</v>
      </c>
      <c r="DX144" s="63">
        <f t="shared" si="211"/>
        <v>0</v>
      </c>
      <c r="DY144" s="63">
        <f t="shared" si="211"/>
        <v>0</v>
      </c>
      <c r="DZ144" s="63">
        <f t="shared" si="211"/>
        <v>0</v>
      </c>
      <c r="EA144" s="63">
        <f t="shared" si="211"/>
        <v>0</v>
      </c>
      <c r="EB144" s="63">
        <f t="shared" si="211"/>
        <v>0</v>
      </c>
      <c r="EC144" s="63">
        <f t="shared" si="211"/>
        <v>0</v>
      </c>
      <c r="ED144" s="63">
        <f t="shared" si="211"/>
        <v>0</v>
      </c>
      <c r="EE144" s="63">
        <f t="shared" si="211"/>
        <v>0</v>
      </c>
      <c r="EF144" s="65">
        <f t="shared" si="186"/>
        <v>0</v>
      </c>
      <c r="EH144" s="68">
        <f t="shared" si="207"/>
        <v>0</v>
      </c>
      <c r="EK144" s="93">
        <f t="shared" si="195"/>
        <v>0</v>
      </c>
      <c r="EL144" s="93">
        <f t="shared" si="195"/>
        <v>0</v>
      </c>
      <c r="EM144" s="93">
        <f t="shared" si="195"/>
        <v>0</v>
      </c>
      <c r="EN144" s="93">
        <f t="shared" si="195"/>
        <v>-6</v>
      </c>
      <c r="EO144" s="93">
        <f t="shared" si="195"/>
        <v>0</v>
      </c>
      <c r="EP144" s="93">
        <f t="shared" si="195"/>
        <v>0</v>
      </c>
      <c r="EQ144" s="93">
        <f t="shared" si="195"/>
        <v>0</v>
      </c>
      <c r="ER144" s="93">
        <f t="shared" si="195"/>
        <v>0</v>
      </c>
      <c r="ES144" s="93">
        <f t="shared" si="195"/>
        <v>0</v>
      </c>
      <c r="ET144" s="94">
        <f t="shared" si="188"/>
        <v>-6</v>
      </c>
      <c r="EU144" s="95"/>
      <c r="EV144" s="96">
        <f t="shared" si="208"/>
        <v>-6</v>
      </c>
    </row>
    <row r="145" spans="1:152" s="19" customFormat="1" ht="30" x14ac:dyDescent="0.25">
      <c r="A145" s="18" t="s">
        <v>323</v>
      </c>
      <c r="B145" s="21" t="s">
        <v>105</v>
      </c>
      <c r="C145" s="21" t="s">
        <v>299</v>
      </c>
      <c r="D145" s="22" t="s">
        <v>194</v>
      </c>
      <c r="E145" s="22"/>
      <c r="F145" s="10"/>
      <c r="G145" s="10">
        <v>-209662</v>
      </c>
      <c r="H145" s="10"/>
      <c r="I145" s="10">
        <f t="shared" si="168"/>
        <v>-209662</v>
      </c>
      <c r="J145" s="25">
        <v>-1</v>
      </c>
      <c r="L145" s="44">
        <v>42241</v>
      </c>
      <c r="M145" s="45" t="s">
        <v>106</v>
      </c>
      <c r="N145" s="45" t="s">
        <v>66</v>
      </c>
      <c r="O145" s="45" t="s">
        <v>42</v>
      </c>
      <c r="P145" s="45"/>
      <c r="R145" s="69" t="s">
        <v>282</v>
      </c>
      <c r="S145" s="51"/>
      <c r="U145" s="63">
        <f t="shared" si="212"/>
        <v>0</v>
      </c>
      <c r="V145" s="63">
        <f t="shared" si="212"/>
        <v>0</v>
      </c>
      <c r="W145" s="63">
        <f t="shared" si="212"/>
        <v>0</v>
      </c>
      <c r="X145" s="63">
        <f t="shared" si="212"/>
        <v>0</v>
      </c>
      <c r="Y145" s="63">
        <f t="shared" si="212"/>
        <v>0</v>
      </c>
      <c r="Z145" s="63">
        <f t="shared" si="212"/>
        <v>0</v>
      </c>
      <c r="AA145" s="63">
        <f t="shared" si="212"/>
        <v>0</v>
      </c>
      <c r="AB145" s="63">
        <f t="shared" si="212"/>
        <v>0</v>
      </c>
      <c r="AC145" s="63">
        <f t="shared" si="212"/>
        <v>0</v>
      </c>
      <c r="AD145" s="65">
        <f t="shared" si="98"/>
        <v>0</v>
      </c>
      <c r="AF145" s="68">
        <f t="shared" si="103"/>
        <v>209662</v>
      </c>
      <c r="AH145" s="63">
        <f t="shared" si="213"/>
        <v>0</v>
      </c>
      <c r="AI145" s="63">
        <f t="shared" si="213"/>
        <v>0</v>
      </c>
      <c r="AJ145" s="63">
        <f t="shared" si="213"/>
        <v>0</v>
      </c>
      <c r="AK145" s="63">
        <f t="shared" si="213"/>
        <v>0</v>
      </c>
      <c r="AL145" s="63">
        <f t="shared" si="213"/>
        <v>0</v>
      </c>
      <c r="AM145" s="63">
        <f t="shared" si="213"/>
        <v>0</v>
      </c>
      <c r="AN145" s="63">
        <f t="shared" si="213"/>
        <v>0</v>
      </c>
      <c r="AO145" s="63">
        <f t="shared" si="213"/>
        <v>0</v>
      </c>
      <c r="AP145" s="63">
        <f t="shared" si="213"/>
        <v>0</v>
      </c>
      <c r="AQ145" s="65">
        <f t="shared" si="171"/>
        <v>0</v>
      </c>
      <c r="AS145" s="68">
        <f t="shared" si="201"/>
        <v>0</v>
      </c>
      <c r="AU145" s="63">
        <f t="shared" si="214"/>
        <v>0</v>
      </c>
      <c r="AV145" s="63">
        <f t="shared" si="214"/>
        <v>0</v>
      </c>
      <c r="AW145" s="63">
        <f t="shared" si="214"/>
        <v>0</v>
      </c>
      <c r="AX145" s="63">
        <f t="shared" si="214"/>
        <v>0</v>
      </c>
      <c r="AY145" s="63">
        <f t="shared" si="214"/>
        <v>0</v>
      </c>
      <c r="AZ145" s="63">
        <f t="shared" si="214"/>
        <v>0</v>
      </c>
      <c r="BA145" s="63">
        <f t="shared" si="214"/>
        <v>0</v>
      </c>
      <c r="BB145" s="63">
        <f t="shared" si="214"/>
        <v>0</v>
      </c>
      <c r="BC145" s="63">
        <f t="shared" si="214"/>
        <v>0</v>
      </c>
      <c r="BD145" s="65">
        <f t="shared" si="173"/>
        <v>0</v>
      </c>
      <c r="BF145" s="68">
        <f t="shared" si="202"/>
        <v>0</v>
      </c>
      <c r="BH145" s="63">
        <f t="shared" si="215"/>
        <v>0</v>
      </c>
      <c r="BI145" s="63">
        <f t="shared" si="215"/>
        <v>0</v>
      </c>
      <c r="BJ145" s="63">
        <f t="shared" si="215"/>
        <v>0</v>
      </c>
      <c r="BK145" s="63">
        <f t="shared" si="215"/>
        <v>0</v>
      </c>
      <c r="BL145" s="63">
        <f t="shared" si="215"/>
        <v>0</v>
      </c>
      <c r="BM145" s="63">
        <f t="shared" si="215"/>
        <v>0</v>
      </c>
      <c r="BN145" s="63">
        <f t="shared" si="215"/>
        <v>0</v>
      </c>
      <c r="BO145" s="63">
        <f t="shared" si="215"/>
        <v>0</v>
      </c>
      <c r="BP145" s="63">
        <f t="shared" si="215"/>
        <v>0</v>
      </c>
      <c r="BQ145" s="65">
        <f t="shared" si="175"/>
        <v>0</v>
      </c>
      <c r="BS145" s="68">
        <f t="shared" si="203"/>
        <v>0</v>
      </c>
      <c r="BV145" s="93">
        <f t="shared" si="216"/>
        <v>0</v>
      </c>
      <c r="BW145" s="93">
        <f t="shared" si="216"/>
        <v>0</v>
      </c>
      <c r="BX145" s="93">
        <f t="shared" si="216"/>
        <v>0</v>
      </c>
      <c r="BY145" s="93">
        <f t="shared" si="216"/>
        <v>0</v>
      </c>
      <c r="BZ145" s="93">
        <f t="shared" si="216"/>
        <v>0</v>
      </c>
      <c r="CA145" s="93">
        <f t="shared" si="216"/>
        <v>0</v>
      </c>
      <c r="CB145" s="93">
        <f t="shared" si="216"/>
        <v>0</v>
      </c>
      <c r="CC145" s="93">
        <f t="shared" si="216"/>
        <v>0</v>
      </c>
      <c r="CD145" s="93">
        <f t="shared" si="216"/>
        <v>0</v>
      </c>
      <c r="CE145" s="94">
        <f t="shared" si="177"/>
        <v>0</v>
      </c>
      <c r="CF145" s="95"/>
      <c r="CG145" s="96">
        <f t="shared" si="204"/>
        <v>0</v>
      </c>
      <c r="CJ145" s="63">
        <f t="shared" si="209"/>
        <v>0</v>
      </c>
      <c r="CK145" s="63">
        <f t="shared" si="209"/>
        <v>-209662</v>
      </c>
      <c r="CL145" s="63">
        <f t="shared" si="209"/>
        <v>0</v>
      </c>
      <c r="CM145" s="63">
        <f t="shared" si="209"/>
        <v>0</v>
      </c>
      <c r="CN145" s="63">
        <f t="shared" si="209"/>
        <v>0</v>
      </c>
      <c r="CO145" s="63">
        <f t="shared" si="209"/>
        <v>0</v>
      </c>
      <c r="CP145" s="63">
        <f t="shared" si="209"/>
        <v>0</v>
      </c>
      <c r="CQ145" s="63">
        <f t="shared" si="209"/>
        <v>0</v>
      </c>
      <c r="CR145" s="63">
        <f t="shared" si="209"/>
        <v>0</v>
      </c>
      <c r="CS145" s="65">
        <f t="shared" si="179"/>
        <v>-209662</v>
      </c>
      <c r="CU145" s="68">
        <f t="shared" si="105"/>
        <v>-209662</v>
      </c>
      <c r="CW145" s="63">
        <f t="shared" si="194"/>
        <v>0</v>
      </c>
      <c r="CX145" s="63">
        <f t="shared" si="194"/>
        <v>0</v>
      </c>
      <c r="CY145" s="63">
        <f t="shared" si="194"/>
        <v>0</v>
      </c>
      <c r="CZ145" s="63">
        <f t="shared" si="194"/>
        <v>0</v>
      </c>
      <c r="DA145" s="63">
        <f t="shared" si="194"/>
        <v>0</v>
      </c>
      <c r="DB145" s="63">
        <f t="shared" si="194"/>
        <v>0</v>
      </c>
      <c r="DC145" s="63">
        <f t="shared" si="194"/>
        <v>0</v>
      </c>
      <c r="DD145" s="63">
        <f t="shared" si="194"/>
        <v>0</v>
      </c>
      <c r="DE145" s="63">
        <f t="shared" si="194"/>
        <v>0</v>
      </c>
      <c r="DF145" s="63">
        <f t="shared" si="181"/>
        <v>0</v>
      </c>
      <c r="DH145" s="68">
        <f t="shared" si="205"/>
        <v>0</v>
      </c>
      <c r="DJ145" s="63">
        <f t="shared" si="210"/>
        <v>0</v>
      </c>
      <c r="DK145" s="63">
        <f t="shared" si="210"/>
        <v>0</v>
      </c>
      <c r="DL145" s="63">
        <f t="shared" si="210"/>
        <v>0</v>
      </c>
      <c r="DM145" s="63">
        <f t="shared" si="210"/>
        <v>0</v>
      </c>
      <c r="DN145" s="63">
        <f t="shared" si="210"/>
        <v>0</v>
      </c>
      <c r="DO145" s="63">
        <f t="shared" si="210"/>
        <v>0</v>
      </c>
      <c r="DP145" s="63">
        <f t="shared" si="210"/>
        <v>0</v>
      </c>
      <c r="DQ145" s="63">
        <f t="shared" si="210"/>
        <v>0</v>
      </c>
      <c r="DR145" s="63">
        <f t="shared" si="210"/>
        <v>0</v>
      </c>
      <c r="DS145" s="65">
        <f t="shared" si="183"/>
        <v>0</v>
      </c>
      <c r="DU145" s="68">
        <f t="shared" si="206"/>
        <v>0</v>
      </c>
      <c r="DW145" s="63">
        <f t="shared" si="211"/>
        <v>0</v>
      </c>
      <c r="DX145" s="63">
        <f t="shared" si="211"/>
        <v>0</v>
      </c>
      <c r="DY145" s="63">
        <f t="shared" si="211"/>
        <v>0</v>
      </c>
      <c r="DZ145" s="63">
        <f t="shared" si="211"/>
        <v>0</v>
      </c>
      <c r="EA145" s="63">
        <f t="shared" si="211"/>
        <v>0</v>
      </c>
      <c r="EB145" s="63">
        <f t="shared" si="211"/>
        <v>0</v>
      </c>
      <c r="EC145" s="63">
        <f t="shared" si="211"/>
        <v>0</v>
      </c>
      <c r="ED145" s="63">
        <f t="shared" si="211"/>
        <v>0</v>
      </c>
      <c r="EE145" s="63">
        <f t="shared" si="211"/>
        <v>0</v>
      </c>
      <c r="EF145" s="65">
        <f t="shared" si="186"/>
        <v>0</v>
      </c>
      <c r="EH145" s="68">
        <f t="shared" si="207"/>
        <v>0</v>
      </c>
      <c r="EK145" s="93">
        <f t="shared" si="195"/>
        <v>0</v>
      </c>
      <c r="EL145" s="93">
        <f t="shared" si="195"/>
        <v>-1</v>
      </c>
      <c r="EM145" s="93">
        <f t="shared" si="195"/>
        <v>0</v>
      </c>
      <c r="EN145" s="93">
        <f t="shared" si="195"/>
        <v>0</v>
      </c>
      <c r="EO145" s="93">
        <f t="shared" si="195"/>
        <v>0</v>
      </c>
      <c r="EP145" s="93">
        <f t="shared" si="195"/>
        <v>0</v>
      </c>
      <c r="EQ145" s="93">
        <f t="shared" si="195"/>
        <v>0</v>
      </c>
      <c r="ER145" s="93">
        <f t="shared" si="195"/>
        <v>0</v>
      </c>
      <c r="ES145" s="93">
        <f t="shared" si="195"/>
        <v>0</v>
      </c>
      <c r="ET145" s="94">
        <f t="shared" si="188"/>
        <v>-1</v>
      </c>
      <c r="EU145" s="95"/>
      <c r="EV145" s="96">
        <f t="shared" si="208"/>
        <v>-1</v>
      </c>
    </row>
    <row r="146" spans="1:152" s="19" customFormat="1" ht="30" x14ac:dyDescent="0.25">
      <c r="A146" s="18" t="s">
        <v>122</v>
      </c>
      <c r="B146" s="21" t="s">
        <v>66</v>
      </c>
      <c r="C146" s="21" t="s">
        <v>291</v>
      </c>
      <c r="D146" s="22" t="s">
        <v>305</v>
      </c>
      <c r="E146" s="22"/>
      <c r="F146" s="10"/>
      <c r="G146" s="10"/>
      <c r="H146" s="10">
        <v>-10000</v>
      </c>
      <c r="I146" s="10">
        <f t="shared" si="168"/>
        <v>-10000</v>
      </c>
      <c r="J146" s="25"/>
      <c r="L146" s="44">
        <v>42243</v>
      </c>
      <c r="M146" s="45" t="s">
        <v>42</v>
      </c>
      <c r="N146" s="45" t="s">
        <v>42</v>
      </c>
      <c r="O146" s="45" t="s">
        <v>42</v>
      </c>
      <c r="P146" s="45"/>
      <c r="R146" s="69" t="s">
        <v>282</v>
      </c>
      <c r="S146" s="51"/>
      <c r="U146" s="63">
        <f t="shared" si="212"/>
        <v>0</v>
      </c>
      <c r="V146" s="63">
        <f t="shared" si="212"/>
        <v>0</v>
      </c>
      <c r="W146" s="63">
        <f t="shared" si="212"/>
        <v>0</v>
      </c>
      <c r="X146" s="63">
        <f t="shared" si="212"/>
        <v>0</v>
      </c>
      <c r="Y146" s="63">
        <f t="shared" si="212"/>
        <v>0</v>
      </c>
      <c r="Z146" s="63">
        <f t="shared" si="212"/>
        <v>0</v>
      </c>
      <c r="AA146" s="63">
        <f t="shared" si="212"/>
        <v>0</v>
      </c>
      <c r="AB146" s="63">
        <f t="shared" si="212"/>
        <v>0</v>
      </c>
      <c r="AC146" s="63">
        <f t="shared" si="212"/>
        <v>0</v>
      </c>
      <c r="AD146" s="65">
        <f t="shared" si="98"/>
        <v>0</v>
      </c>
      <c r="AF146" s="68">
        <f t="shared" si="103"/>
        <v>0</v>
      </c>
      <c r="AH146" s="63">
        <f t="shared" si="213"/>
        <v>0</v>
      </c>
      <c r="AI146" s="63">
        <f t="shared" si="213"/>
        <v>0</v>
      </c>
      <c r="AJ146" s="63">
        <f t="shared" si="213"/>
        <v>0</v>
      </c>
      <c r="AK146" s="63">
        <f t="shared" si="213"/>
        <v>0</v>
      </c>
      <c r="AL146" s="63">
        <f t="shared" si="213"/>
        <v>0</v>
      </c>
      <c r="AM146" s="63">
        <f t="shared" si="213"/>
        <v>0</v>
      </c>
      <c r="AN146" s="63">
        <f t="shared" si="213"/>
        <v>0</v>
      </c>
      <c r="AO146" s="63">
        <f t="shared" si="213"/>
        <v>0</v>
      </c>
      <c r="AP146" s="63">
        <f t="shared" si="213"/>
        <v>0</v>
      </c>
      <c r="AQ146" s="65">
        <f t="shared" si="171"/>
        <v>0</v>
      </c>
      <c r="AS146" s="68">
        <f t="shared" si="201"/>
        <v>0</v>
      </c>
      <c r="AU146" s="63">
        <f t="shared" si="214"/>
        <v>0</v>
      </c>
      <c r="AV146" s="63">
        <f t="shared" si="214"/>
        <v>0</v>
      </c>
      <c r="AW146" s="63">
        <f t="shared" si="214"/>
        <v>0</v>
      </c>
      <c r="AX146" s="63">
        <f t="shared" si="214"/>
        <v>0</v>
      </c>
      <c r="AY146" s="63">
        <f t="shared" si="214"/>
        <v>0</v>
      </c>
      <c r="AZ146" s="63">
        <f t="shared" si="214"/>
        <v>0</v>
      </c>
      <c r="BA146" s="63">
        <f t="shared" si="214"/>
        <v>0</v>
      </c>
      <c r="BB146" s="63">
        <f t="shared" si="214"/>
        <v>0</v>
      </c>
      <c r="BC146" s="63">
        <f t="shared" si="214"/>
        <v>0</v>
      </c>
      <c r="BD146" s="65">
        <f t="shared" si="173"/>
        <v>0</v>
      </c>
      <c r="BF146" s="68">
        <f t="shared" si="202"/>
        <v>10000</v>
      </c>
      <c r="BH146" s="63">
        <f t="shared" si="215"/>
        <v>0</v>
      </c>
      <c r="BI146" s="63">
        <f t="shared" si="215"/>
        <v>0</v>
      </c>
      <c r="BJ146" s="63">
        <f t="shared" si="215"/>
        <v>0</v>
      </c>
      <c r="BK146" s="63">
        <f t="shared" si="215"/>
        <v>0</v>
      </c>
      <c r="BL146" s="63">
        <f t="shared" si="215"/>
        <v>0</v>
      </c>
      <c r="BM146" s="63">
        <f t="shared" si="215"/>
        <v>0</v>
      </c>
      <c r="BN146" s="63">
        <f t="shared" si="215"/>
        <v>0</v>
      </c>
      <c r="BO146" s="63">
        <f t="shared" si="215"/>
        <v>0</v>
      </c>
      <c r="BP146" s="63">
        <f t="shared" si="215"/>
        <v>0</v>
      </c>
      <c r="BQ146" s="65">
        <f t="shared" si="175"/>
        <v>0</v>
      </c>
      <c r="BS146" s="68">
        <f t="shared" si="203"/>
        <v>0</v>
      </c>
      <c r="BV146" s="93">
        <f t="shared" si="216"/>
        <v>0</v>
      </c>
      <c r="BW146" s="93">
        <f t="shared" si="216"/>
        <v>0</v>
      </c>
      <c r="BX146" s="93">
        <f t="shared" si="216"/>
        <v>0</v>
      </c>
      <c r="BY146" s="93">
        <f t="shared" si="216"/>
        <v>0</v>
      </c>
      <c r="BZ146" s="93">
        <f t="shared" si="216"/>
        <v>0</v>
      </c>
      <c r="CA146" s="93">
        <f t="shared" si="216"/>
        <v>0</v>
      </c>
      <c r="CB146" s="93">
        <f t="shared" si="216"/>
        <v>0</v>
      </c>
      <c r="CC146" s="93">
        <f t="shared" si="216"/>
        <v>0</v>
      </c>
      <c r="CD146" s="93">
        <f t="shared" si="216"/>
        <v>0</v>
      </c>
      <c r="CE146" s="94">
        <f t="shared" si="177"/>
        <v>0</v>
      </c>
      <c r="CF146" s="95"/>
      <c r="CG146" s="96">
        <f t="shared" si="204"/>
        <v>0</v>
      </c>
      <c r="CJ146" s="63">
        <f t="shared" si="209"/>
        <v>0</v>
      </c>
      <c r="CK146" s="63">
        <f t="shared" si="209"/>
        <v>0</v>
      </c>
      <c r="CL146" s="63">
        <f t="shared" si="209"/>
        <v>0</v>
      </c>
      <c r="CM146" s="63">
        <f t="shared" si="209"/>
        <v>0</v>
      </c>
      <c r="CN146" s="63">
        <f t="shared" si="209"/>
        <v>0</v>
      </c>
      <c r="CO146" s="63">
        <f t="shared" si="209"/>
        <v>0</v>
      </c>
      <c r="CP146" s="63">
        <f t="shared" si="209"/>
        <v>0</v>
      </c>
      <c r="CQ146" s="63">
        <f t="shared" si="209"/>
        <v>0</v>
      </c>
      <c r="CR146" s="63">
        <f t="shared" si="209"/>
        <v>0</v>
      </c>
      <c r="CS146" s="65">
        <f t="shared" si="179"/>
        <v>0</v>
      </c>
      <c r="CU146" s="68">
        <f t="shared" si="105"/>
        <v>0</v>
      </c>
      <c r="CW146" s="63">
        <f t="shared" ref="CW146:DE148" si="217">IF($C146=CW$3,$F146,0)</f>
        <v>0</v>
      </c>
      <c r="CX146" s="63">
        <f t="shared" si="217"/>
        <v>0</v>
      </c>
      <c r="CY146" s="63">
        <f t="shared" si="217"/>
        <v>0</v>
      </c>
      <c r="CZ146" s="63">
        <f t="shared" si="217"/>
        <v>0</v>
      </c>
      <c r="DA146" s="63">
        <f t="shared" si="217"/>
        <v>0</v>
      </c>
      <c r="DB146" s="63">
        <f t="shared" si="217"/>
        <v>0</v>
      </c>
      <c r="DC146" s="63">
        <f t="shared" si="217"/>
        <v>0</v>
      </c>
      <c r="DD146" s="63">
        <f t="shared" si="217"/>
        <v>0</v>
      </c>
      <c r="DE146" s="63">
        <f t="shared" si="217"/>
        <v>0</v>
      </c>
      <c r="DF146" s="63">
        <f t="shared" si="181"/>
        <v>0</v>
      </c>
      <c r="DH146" s="68">
        <f t="shared" si="205"/>
        <v>0</v>
      </c>
      <c r="DJ146" s="63">
        <f t="shared" si="210"/>
        <v>-10000</v>
      </c>
      <c r="DK146" s="63">
        <f t="shared" si="210"/>
        <v>0</v>
      </c>
      <c r="DL146" s="63">
        <f t="shared" si="210"/>
        <v>0</v>
      </c>
      <c r="DM146" s="63">
        <f t="shared" si="210"/>
        <v>0</v>
      </c>
      <c r="DN146" s="63">
        <f t="shared" si="210"/>
        <v>0</v>
      </c>
      <c r="DO146" s="63">
        <f t="shared" si="210"/>
        <v>0</v>
      </c>
      <c r="DP146" s="63">
        <f t="shared" si="210"/>
        <v>0</v>
      </c>
      <c r="DQ146" s="63">
        <f t="shared" si="210"/>
        <v>0</v>
      </c>
      <c r="DR146" s="63">
        <f t="shared" si="210"/>
        <v>0</v>
      </c>
      <c r="DS146" s="65">
        <f t="shared" si="183"/>
        <v>-10000</v>
      </c>
      <c r="DU146" s="68">
        <f t="shared" si="206"/>
        <v>-10000</v>
      </c>
      <c r="DW146" s="63">
        <f t="shared" si="211"/>
        <v>0</v>
      </c>
      <c r="DX146" s="63">
        <f t="shared" si="211"/>
        <v>0</v>
      </c>
      <c r="DY146" s="63">
        <f t="shared" si="211"/>
        <v>0</v>
      </c>
      <c r="DZ146" s="63">
        <f t="shared" si="211"/>
        <v>0</v>
      </c>
      <c r="EA146" s="63">
        <f t="shared" si="211"/>
        <v>0</v>
      </c>
      <c r="EB146" s="63">
        <f t="shared" si="211"/>
        <v>0</v>
      </c>
      <c r="EC146" s="63">
        <f t="shared" si="211"/>
        <v>0</v>
      </c>
      <c r="ED146" s="63">
        <f t="shared" si="211"/>
        <v>0</v>
      </c>
      <c r="EE146" s="63">
        <f t="shared" si="211"/>
        <v>0</v>
      </c>
      <c r="EF146" s="65">
        <f t="shared" si="186"/>
        <v>0</v>
      </c>
      <c r="EH146" s="68">
        <f t="shared" si="207"/>
        <v>0</v>
      </c>
      <c r="EK146" s="93">
        <f t="shared" ref="EK146:ES148" si="218">IF($C146=EK$3,$J146,0)</f>
        <v>0</v>
      </c>
      <c r="EL146" s="93">
        <f t="shared" si="218"/>
        <v>0</v>
      </c>
      <c r="EM146" s="93">
        <f t="shared" si="218"/>
        <v>0</v>
      </c>
      <c r="EN146" s="93">
        <f t="shared" si="218"/>
        <v>0</v>
      </c>
      <c r="EO146" s="93">
        <f t="shared" si="218"/>
        <v>0</v>
      </c>
      <c r="EP146" s="93">
        <f t="shared" si="218"/>
        <v>0</v>
      </c>
      <c r="EQ146" s="93">
        <f t="shared" si="218"/>
        <v>0</v>
      </c>
      <c r="ER146" s="93">
        <f t="shared" si="218"/>
        <v>0</v>
      </c>
      <c r="ES146" s="93">
        <f t="shared" si="218"/>
        <v>0</v>
      </c>
      <c r="ET146" s="94">
        <f t="shared" si="188"/>
        <v>0</v>
      </c>
      <c r="EU146" s="95"/>
      <c r="EV146" s="96">
        <f t="shared" si="208"/>
        <v>0</v>
      </c>
    </row>
    <row r="147" spans="1:152" s="19" customFormat="1" ht="75" x14ac:dyDescent="0.25">
      <c r="A147" s="18" t="s">
        <v>316</v>
      </c>
      <c r="B147" s="21" t="s">
        <v>105</v>
      </c>
      <c r="C147" s="21" t="s">
        <v>294</v>
      </c>
      <c r="D147" s="22" t="s">
        <v>315</v>
      </c>
      <c r="E147" s="22"/>
      <c r="F147" s="10"/>
      <c r="G147" s="10"/>
      <c r="H147" s="10">
        <v>-5857495</v>
      </c>
      <c r="I147" s="10">
        <f t="shared" si="168"/>
        <v>-5857495</v>
      </c>
      <c r="J147" s="25"/>
      <c r="L147" s="44">
        <v>42242</v>
      </c>
      <c r="M147" s="45" t="s">
        <v>106</v>
      </c>
      <c r="N147" s="45" t="s">
        <v>71</v>
      </c>
      <c r="O147" s="45" t="s">
        <v>42</v>
      </c>
      <c r="P147" s="45"/>
      <c r="R147" s="69" t="s">
        <v>282</v>
      </c>
      <c r="S147" s="51"/>
      <c r="U147" s="63">
        <f t="shared" si="212"/>
        <v>0</v>
      </c>
      <c r="V147" s="63">
        <f t="shared" si="212"/>
        <v>0</v>
      </c>
      <c r="W147" s="63">
        <f t="shared" si="212"/>
        <v>0</v>
      </c>
      <c r="X147" s="63">
        <f t="shared" si="212"/>
        <v>0</v>
      </c>
      <c r="Y147" s="63">
        <f t="shared" si="212"/>
        <v>0</v>
      </c>
      <c r="Z147" s="63">
        <f t="shared" si="212"/>
        <v>0</v>
      </c>
      <c r="AA147" s="63">
        <f t="shared" si="212"/>
        <v>0</v>
      </c>
      <c r="AB147" s="63">
        <f t="shared" si="212"/>
        <v>0</v>
      </c>
      <c r="AC147" s="63">
        <f t="shared" si="212"/>
        <v>0</v>
      </c>
      <c r="AD147" s="65">
        <f t="shared" si="98"/>
        <v>0</v>
      </c>
      <c r="AF147" s="68">
        <f t="shared" si="103"/>
        <v>0</v>
      </c>
      <c r="AH147" s="63">
        <f t="shared" si="213"/>
        <v>0</v>
      </c>
      <c r="AI147" s="63">
        <f t="shared" si="213"/>
        <v>0</v>
      </c>
      <c r="AJ147" s="63">
        <f t="shared" si="213"/>
        <v>0</v>
      </c>
      <c r="AK147" s="63">
        <f t="shared" si="213"/>
        <v>0</v>
      </c>
      <c r="AL147" s="63">
        <f t="shared" si="213"/>
        <v>0</v>
      </c>
      <c r="AM147" s="63">
        <f t="shared" si="213"/>
        <v>0</v>
      </c>
      <c r="AN147" s="63">
        <f t="shared" si="213"/>
        <v>0</v>
      </c>
      <c r="AO147" s="63">
        <f t="shared" si="213"/>
        <v>0</v>
      </c>
      <c r="AP147" s="63">
        <f t="shared" si="213"/>
        <v>0</v>
      </c>
      <c r="AQ147" s="65">
        <f t="shared" si="171"/>
        <v>0</v>
      </c>
      <c r="AS147" s="68">
        <f t="shared" si="201"/>
        <v>0</v>
      </c>
      <c r="AU147" s="63">
        <f t="shared" si="214"/>
        <v>0</v>
      </c>
      <c r="AV147" s="63">
        <f t="shared" si="214"/>
        <v>0</v>
      </c>
      <c r="AW147" s="63">
        <f t="shared" si="214"/>
        <v>0</v>
      </c>
      <c r="AX147" s="63">
        <f t="shared" si="214"/>
        <v>0</v>
      </c>
      <c r="AY147" s="63">
        <f t="shared" si="214"/>
        <v>0</v>
      </c>
      <c r="AZ147" s="63">
        <f t="shared" si="214"/>
        <v>0</v>
      </c>
      <c r="BA147" s="63">
        <f t="shared" si="214"/>
        <v>0</v>
      </c>
      <c r="BB147" s="63">
        <f t="shared" si="214"/>
        <v>0</v>
      </c>
      <c r="BC147" s="63">
        <f t="shared" si="214"/>
        <v>0</v>
      </c>
      <c r="BD147" s="65">
        <f t="shared" si="173"/>
        <v>0</v>
      </c>
      <c r="BF147" s="68">
        <f t="shared" si="202"/>
        <v>5857495</v>
      </c>
      <c r="BH147" s="63">
        <f t="shared" si="215"/>
        <v>0</v>
      </c>
      <c r="BI147" s="63">
        <f t="shared" si="215"/>
        <v>0</v>
      </c>
      <c r="BJ147" s="63">
        <f t="shared" si="215"/>
        <v>0</v>
      </c>
      <c r="BK147" s="63">
        <f t="shared" si="215"/>
        <v>0</v>
      </c>
      <c r="BL147" s="63">
        <f t="shared" si="215"/>
        <v>0</v>
      </c>
      <c r="BM147" s="63">
        <f t="shared" si="215"/>
        <v>0</v>
      </c>
      <c r="BN147" s="63">
        <f t="shared" si="215"/>
        <v>0</v>
      </c>
      <c r="BO147" s="63">
        <f t="shared" si="215"/>
        <v>0</v>
      </c>
      <c r="BP147" s="63">
        <f t="shared" si="215"/>
        <v>0</v>
      </c>
      <c r="BQ147" s="65">
        <f t="shared" si="175"/>
        <v>0</v>
      </c>
      <c r="BS147" s="68">
        <f t="shared" si="203"/>
        <v>0</v>
      </c>
      <c r="BV147" s="93">
        <f t="shared" si="216"/>
        <v>0</v>
      </c>
      <c r="BW147" s="93">
        <f t="shared" si="216"/>
        <v>0</v>
      </c>
      <c r="BX147" s="93">
        <f t="shared" si="216"/>
        <v>0</v>
      </c>
      <c r="BY147" s="93">
        <f t="shared" si="216"/>
        <v>0</v>
      </c>
      <c r="BZ147" s="93">
        <f t="shared" si="216"/>
        <v>0</v>
      </c>
      <c r="CA147" s="93">
        <f t="shared" si="216"/>
        <v>0</v>
      </c>
      <c r="CB147" s="93">
        <f t="shared" si="216"/>
        <v>0</v>
      </c>
      <c r="CC147" s="93">
        <f t="shared" si="216"/>
        <v>0</v>
      </c>
      <c r="CD147" s="93">
        <f t="shared" si="216"/>
        <v>0</v>
      </c>
      <c r="CE147" s="94">
        <f t="shared" si="177"/>
        <v>0</v>
      </c>
      <c r="CF147" s="95"/>
      <c r="CG147" s="96">
        <f t="shared" si="204"/>
        <v>0</v>
      </c>
      <c r="CJ147" s="63">
        <f t="shared" si="209"/>
        <v>0</v>
      </c>
      <c r="CK147" s="63">
        <f t="shared" si="209"/>
        <v>0</v>
      </c>
      <c r="CL147" s="63">
        <f t="shared" si="209"/>
        <v>0</v>
      </c>
      <c r="CM147" s="63">
        <f t="shared" si="209"/>
        <v>0</v>
      </c>
      <c r="CN147" s="63">
        <f t="shared" si="209"/>
        <v>0</v>
      </c>
      <c r="CO147" s="63">
        <f t="shared" si="209"/>
        <v>0</v>
      </c>
      <c r="CP147" s="63">
        <f t="shared" si="209"/>
        <v>0</v>
      </c>
      <c r="CQ147" s="63">
        <f t="shared" si="209"/>
        <v>0</v>
      </c>
      <c r="CR147" s="63">
        <f t="shared" si="209"/>
        <v>0</v>
      </c>
      <c r="CS147" s="65">
        <f t="shared" si="179"/>
        <v>0</v>
      </c>
      <c r="CU147" s="68">
        <f t="shared" si="105"/>
        <v>0</v>
      </c>
      <c r="CW147" s="63">
        <f t="shared" si="217"/>
        <v>0</v>
      </c>
      <c r="CX147" s="63">
        <f t="shared" si="217"/>
        <v>0</v>
      </c>
      <c r="CY147" s="63">
        <f t="shared" si="217"/>
        <v>0</v>
      </c>
      <c r="CZ147" s="63">
        <f t="shared" si="217"/>
        <v>0</v>
      </c>
      <c r="DA147" s="63">
        <f t="shared" si="217"/>
        <v>0</v>
      </c>
      <c r="DB147" s="63">
        <f t="shared" si="217"/>
        <v>0</v>
      </c>
      <c r="DC147" s="63">
        <f t="shared" si="217"/>
        <v>0</v>
      </c>
      <c r="DD147" s="63">
        <f t="shared" si="217"/>
        <v>0</v>
      </c>
      <c r="DE147" s="63">
        <f t="shared" si="217"/>
        <v>0</v>
      </c>
      <c r="DF147" s="63">
        <f t="shared" si="181"/>
        <v>0</v>
      </c>
      <c r="DH147" s="68">
        <f t="shared" si="205"/>
        <v>0</v>
      </c>
      <c r="DJ147" s="63">
        <f t="shared" si="210"/>
        <v>0</v>
      </c>
      <c r="DK147" s="63">
        <f t="shared" si="210"/>
        <v>0</v>
      </c>
      <c r="DL147" s="63">
        <f t="shared" si="210"/>
        <v>0</v>
      </c>
      <c r="DM147" s="63">
        <f t="shared" si="210"/>
        <v>0</v>
      </c>
      <c r="DN147" s="63">
        <f t="shared" si="210"/>
        <v>0</v>
      </c>
      <c r="DO147" s="63">
        <f t="shared" si="210"/>
        <v>-5857495</v>
      </c>
      <c r="DP147" s="63">
        <f t="shared" si="210"/>
        <v>0</v>
      </c>
      <c r="DQ147" s="63">
        <f t="shared" si="210"/>
        <v>0</v>
      </c>
      <c r="DR147" s="63">
        <f t="shared" si="210"/>
        <v>0</v>
      </c>
      <c r="DS147" s="65">
        <f t="shared" si="183"/>
        <v>-5857495</v>
      </c>
      <c r="DU147" s="68">
        <f t="shared" si="206"/>
        <v>-5857495</v>
      </c>
      <c r="DW147" s="63">
        <f t="shared" si="211"/>
        <v>0</v>
      </c>
      <c r="DX147" s="63">
        <f t="shared" si="211"/>
        <v>0</v>
      </c>
      <c r="DY147" s="63">
        <f t="shared" si="211"/>
        <v>0</v>
      </c>
      <c r="DZ147" s="63">
        <f t="shared" si="211"/>
        <v>0</v>
      </c>
      <c r="EA147" s="63">
        <f t="shared" si="211"/>
        <v>0</v>
      </c>
      <c r="EB147" s="63">
        <f t="shared" si="211"/>
        <v>0</v>
      </c>
      <c r="EC147" s="63">
        <f t="shared" si="211"/>
        <v>0</v>
      </c>
      <c r="ED147" s="63">
        <f t="shared" si="211"/>
        <v>0</v>
      </c>
      <c r="EE147" s="63">
        <f t="shared" si="211"/>
        <v>0</v>
      </c>
      <c r="EF147" s="65">
        <f t="shared" si="186"/>
        <v>0</v>
      </c>
      <c r="EH147" s="68">
        <f t="shared" si="207"/>
        <v>0</v>
      </c>
      <c r="EK147" s="93">
        <f t="shared" si="218"/>
        <v>0</v>
      </c>
      <c r="EL147" s="93">
        <f t="shared" si="218"/>
        <v>0</v>
      </c>
      <c r="EM147" s="93">
        <f t="shared" si="218"/>
        <v>0</v>
      </c>
      <c r="EN147" s="93">
        <f t="shared" si="218"/>
        <v>0</v>
      </c>
      <c r="EO147" s="93">
        <f t="shared" si="218"/>
        <v>0</v>
      </c>
      <c r="EP147" s="93">
        <f t="shared" si="218"/>
        <v>0</v>
      </c>
      <c r="EQ147" s="93">
        <f t="shared" si="218"/>
        <v>0</v>
      </c>
      <c r="ER147" s="93">
        <f t="shared" si="218"/>
        <v>0</v>
      </c>
      <c r="ES147" s="93">
        <f t="shared" si="218"/>
        <v>0</v>
      </c>
      <c r="ET147" s="94">
        <f t="shared" si="188"/>
        <v>0</v>
      </c>
      <c r="EU147" s="95"/>
      <c r="EV147" s="96">
        <f t="shared" si="208"/>
        <v>0</v>
      </c>
    </row>
    <row r="148" spans="1:152" s="19" customFormat="1" ht="30" x14ac:dyDescent="0.25">
      <c r="A148" s="18" t="s">
        <v>177</v>
      </c>
      <c r="B148" s="21" t="s">
        <v>40</v>
      </c>
      <c r="C148" s="21" t="s">
        <v>294</v>
      </c>
      <c r="D148" s="22" t="s">
        <v>359</v>
      </c>
      <c r="E148" s="22"/>
      <c r="F148" s="10"/>
      <c r="G148" s="10">
        <v>-2500000</v>
      </c>
      <c r="H148" s="10"/>
      <c r="I148" s="10">
        <f>+E148+F148+G148+H148</f>
        <v>-2500000</v>
      </c>
      <c r="J148" s="25"/>
      <c r="L148" s="44">
        <v>42249</v>
      </c>
      <c r="M148" s="45" t="s">
        <v>42</v>
      </c>
      <c r="N148" s="45" t="s">
        <v>42</v>
      </c>
      <c r="O148" s="45" t="s">
        <v>42</v>
      </c>
      <c r="P148" s="45" t="s">
        <v>42</v>
      </c>
      <c r="R148" s="69" t="s">
        <v>282</v>
      </c>
      <c r="S148" s="51"/>
      <c r="U148" s="63">
        <f t="shared" si="212"/>
        <v>0</v>
      </c>
      <c r="V148" s="63">
        <f t="shared" si="212"/>
        <v>0</v>
      </c>
      <c r="W148" s="63">
        <f t="shared" si="212"/>
        <v>0</v>
      </c>
      <c r="X148" s="63">
        <f t="shared" si="212"/>
        <v>0</v>
      </c>
      <c r="Y148" s="63">
        <f t="shared" si="212"/>
        <v>0</v>
      </c>
      <c r="Z148" s="63">
        <f t="shared" si="212"/>
        <v>0</v>
      </c>
      <c r="AA148" s="63">
        <f t="shared" si="212"/>
        <v>0</v>
      </c>
      <c r="AB148" s="63">
        <f t="shared" si="212"/>
        <v>0</v>
      </c>
      <c r="AC148" s="63">
        <f t="shared" si="212"/>
        <v>0</v>
      </c>
      <c r="AD148" s="65">
        <f t="shared" si="98"/>
        <v>0</v>
      </c>
      <c r="AF148" s="68">
        <f t="shared" si="103"/>
        <v>2500000</v>
      </c>
      <c r="AH148" s="63">
        <f t="shared" si="213"/>
        <v>0</v>
      </c>
      <c r="AI148" s="63">
        <f t="shared" si="213"/>
        <v>0</v>
      </c>
      <c r="AJ148" s="63">
        <f t="shared" si="213"/>
        <v>0</v>
      </c>
      <c r="AK148" s="63">
        <f t="shared" si="213"/>
        <v>0</v>
      </c>
      <c r="AL148" s="63">
        <f t="shared" si="213"/>
        <v>0</v>
      </c>
      <c r="AM148" s="63">
        <f t="shared" si="213"/>
        <v>0</v>
      </c>
      <c r="AN148" s="63">
        <f t="shared" si="213"/>
        <v>0</v>
      </c>
      <c r="AO148" s="63">
        <f t="shared" si="213"/>
        <v>0</v>
      </c>
      <c r="AP148" s="63">
        <f t="shared" si="213"/>
        <v>0</v>
      </c>
      <c r="AQ148" s="65">
        <f t="shared" si="171"/>
        <v>0</v>
      </c>
      <c r="AS148" s="68">
        <f t="shared" si="201"/>
        <v>0</v>
      </c>
      <c r="AU148" s="63">
        <f t="shared" si="214"/>
        <v>0</v>
      </c>
      <c r="AV148" s="63">
        <f t="shared" si="214"/>
        <v>0</v>
      </c>
      <c r="AW148" s="63">
        <f t="shared" si="214"/>
        <v>0</v>
      </c>
      <c r="AX148" s="63">
        <f t="shared" si="214"/>
        <v>0</v>
      </c>
      <c r="AY148" s="63">
        <f t="shared" si="214"/>
        <v>0</v>
      </c>
      <c r="AZ148" s="63">
        <f t="shared" si="214"/>
        <v>0</v>
      </c>
      <c r="BA148" s="63">
        <f t="shared" si="214"/>
        <v>0</v>
      </c>
      <c r="BB148" s="63">
        <f t="shared" si="214"/>
        <v>0</v>
      </c>
      <c r="BC148" s="63">
        <f t="shared" si="214"/>
        <v>0</v>
      </c>
      <c r="BD148" s="65">
        <f t="shared" si="173"/>
        <v>0</v>
      </c>
      <c r="BF148" s="68">
        <f t="shared" si="202"/>
        <v>0</v>
      </c>
      <c r="BH148" s="63">
        <f t="shared" si="215"/>
        <v>0</v>
      </c>
      <c r="BI148" s="63">
        <f t="shared" si="215"/>
        <v>0</v>
      </c>
      <c r="BJ148" s="63">
        <f t="shared" si="215"/>
        <v>0</v>
      </c>
      <c r="BK148" s="63">
        <f t="shared" si="215"/>
        <v>0</v>
      </c>
      <c r="BL148" s="63">
        <f t="shared" si="215"/>
        <v>0</v>
      </c>
      <c r="BM148" s="63">
        <f t="shared" si="215"/>
        <v>0</v>
      </c>
      <c r="BN148" s="63">
        <f t="shared" si="215"/>
        <v>0</v>
      </c>
      <c r="BO148" s="63">
        <f t="shared" si="215"/>
        <v>0</v>
      </c>
      <c r="BP148" s="63">
        <f t="shared" si="215"/>
        <v>0</v>
      </c>
      <c r="BQ148" s="65">
        <f t="shared" si="175"/>
        <v>0</v>
      </c>
      <c r="BS148" s="68">
        <f t="shared" si="203"/>
        <v>0</v>
      </c>
      <c r="BV148" s="93">
        <f t="shared" si="216"/>
        <v>0</v>
      </c>
      <c r="BW148" s="93">
        <f t="shared" si="216"/>
        <v>0</v>
      </c>
      <c r="BX148" s="93">
        <f t="shared" si="216"/>
        <v>0</v>
      </c>
      <c r="BY148" s="93">
        <f t="shared" si="216"/>
        <v>0</v>
      </c>
      <c r="BZ148" s="93">
        <f t="shared" si="216"/>
        <v>0</v>
      </c>
      <c r="CA148" s="93">
        <f t="shared" si="216"/>
        <v>0</v>
      </c>
      <c r="CB148" s="93">
        <f t="shared" si="216"/>
        <v>0</v>
      </c>
      <c r="CC148" s="93">
        <f t="shared" si="216"/>
        <v>0</v>
      </c>
      <c r="CD148" s="93">
        <f t="shared" si="216"/>
        <v>0</v>
      </c>
      <c r="CE148" s="94">
        <f t="shared" si="177"/>
        <v>0</v>
      </c>
      <c r="CF148" s="95"/>
      <c r="CG148" s="96">
        <f t="shared" si="204"/>
        <v>0</v>
      </c>
      <c r="CJ148" s="63">
        <f t="shared" si="209"/>
        <v>0</v>
      </c>
      <c r="CK148" s="63">
        <f t="shared" si="209"/>
        <v>0</v>
      </c>
      <c r="CL148" s="63">
        <f t="shared" si="209"/>
        <v>0</v>
      </c>
      <c r="CM148" s="63">
        <f t="shared" si="209"/>
        <v>0</v>
      </c>
      <c r="CN148" s="63">
        <f t="shared" si="209"/>
        <v>0</v>
      </c>
      <c r="CO148" s="63">
        <f t="shared" si="209"/>
        <v>-2500000</v>
      </c>
      <c r="CP148" s="63">
        <f t="shared" si="209"/>
        <v>0</v>
      </c>
      <c r="CQ148" s="63">
        <f t="shared" si="209"/>
        <v>0</v>
      </c>
      <c r="CR148" s="63">
        <f t="shared" si="209"/>
        <v>0</v>
      </c>
      <c r="CS148" s="65">
        <f t="shared" si="179"/>
        <v>-2500000</v>
      </c>
      <c r="CU148" s="68">
        <f t="shared" si="105"/>
        <v>-2500000</v>
      </c>
      <c r="CW148" s="63">
        <f t="shared" si="217"/>
        <v>0</v>
      </c>
      <c r="CX148" s="63">
        <f t="shared" si="217"/>
        <v>0</v>
      </c>
      <c r="CY148" s="63">
        <f t="shared" si="217"/>
        <v>0</v>
      </c>
      <c r="CZ148" s="63">
        <f t="shared" si="217"/>
        <v>0</v>
      </c>
      <c r="DA148" s="63">
        <f t="shared" si="217"/>
        <v>0</v>
      </c>
      <c r="DB148" s="63">
        <f t="shared" si="217"/>
        <v>0</v>
      </c>
      <c r="DC148" s="63">
        <f t="shared" si="217"/>
        <v>0</v>
      </c>
      <c r="DD148" s="63">
        <f t="shared" si="217"/>
        <v>0</v>
      </c>
      <c r="DE148" s="63">
        <f t="shared" si="217"/>
        <v>0</v>
      </c>
      <c r="DF148" s="63">
        <f t="shared" si="181"/>
        <v>0</v>
      </c>
      <c r="DH148" s="68">
        <f t="shared" si="205"/>
        <v>0</v>
      </c>
      <c r="DJ148" s="63">
        <f t="shared" si="210"/>
        <v>0</v>
      </c>
      <c r="DK148" s="63">
        <f t="shared" si="210"/>
        <v>0</v>
      </c>
      <c r="DL148" s="63">
        <f t="shared" si="210"/>
        <v>0</v>
      </c>
      <c r="DM148" s="63">
        <f t="shared" si="210"/>
        <v>0</v>
      </c>
      <c r="DN148" s="63">
        <f t="shared" si="210"/>
        <v>0</v>
      </c>
      <c r="DO148" s="63">
        <f t="shared" si="210"/>
        <v>0</v>
      </c>
      <c r="DP148" s="63">
        <f t="shared" si="210"/>
        <v>0</v>
      </c>
      <c r="DQ148" s="63">
        <f t="shared" si="210"/>
        <v>0</v>
      </c>
      <c r="DR148" s="63">
        <f t="shared" si="210"/>
        <v>0</v>
      </c>
      <c r="DS148" s="65">
        <f t="shared" si="183"/>
        <v>0</v>
      </c>
      <c r="DU148" s="68">
        <f t="shared" si="206"/>
        <v>0</v>
      </c>
      <c r="DW148" s="63">
        <f t="shared" si="211"/>
        <v>0</v>
      </c>
      <c r="DX148" s="63">
        <f t="shared" si="211"/>
        <v>0</v>
      </c>
      <c r="DY148" s="63">
        <f t="shared" si="211"/>
        <v>0</v>
      </c>
      <c r="DZ148" s="63">
        <f t="shared" si="211"/>
        <v>0</v>
      </c>
      <c r="EA148" s="63">
        <f t="shared" si="211"/>
        <v>0</v>
      </c>
      <c r="EB148" s="63">
        <f t="shared" si="211"/>
        <v>0</v>
      </c>
      <c r="EC148" s="63">
        <f t="shared" si="211"/>
        <v>0</v>
      </c>
      <c r="ED148" s="63">
        <f t="shared" si="211"/>
        <v>0</v>
      </c>
      <c r="EE148" s="63">
        <f t="shared" si="211"/>
        <v>0</v>
      </c>
      <c r="EF148" s="65">
        <f t="shared" si="186"/>
        <v>0</v>
      </c>
      <c r="EH148" s="68">
        <f t="shared" si="207"/>
        <v>0</v>
      </c>
      <c r="EK148" s="93">
        <f t="shared" si="218"/>
        <v>0</v>
      </c>
      <c r="EL148" s="93">
        <f t="shared" si="218"/>
        <v>0</v>
      </c>
      <c r="EM148" s="93">
        <f t="shared" si="218"/>
        <v>0</v>
      </c>
      <c r="EN148" s="93">
        <f t="shared" si="218"/>
        <v>0</v>
      </c>
      <c r="EO148" s="93">
        <f t="shared" si="218"/>
        <v>0</v>
      </c>
      <c r="EP148" s="93">
        <f t="shared" si="218"/>
        <v>0</v>
      </c>
      <c r="EQ148" s="93">
        <f t="shared" si="218"/>
        <v>0</v>
      </c>
      <c r="ER148" s="93">
        <f t="shared" si="218"/>
        <v>0</v>
      </c>
      <c r="ES148" s="93">
        <f t="shared" si="218"/>
        <v>0</v>
      </c>
      <c r="ET148" s="94">
        <f t="shared" si="188"/>
        <v>0</v>
      </c>
      <c r="EU148" s="95"/>
      <c r="EV148" s="96">
        <f t="shared" si="208"/>
        <v>0</v>
      </c>
    </row>
    <row r="149" spans="1:152" s="19" customFormat="1" ht="15" hidden="1" outlineLevel="1" x14ac:dyDescent="0.25">
      <c r="A149" s="18" t="s">
        <v>178</v>
      </c>
      <c r="B149" s="21"/>
      <c r="C149" s="21" t="s">
        <v>283</v>
      </c>
      <c r="D149" s="22"/>
      <c r="E149" s="22"/>
      <c r="F149" s="10"/>
      <c r="G149" s="10"/>
      <c r="H149" s="10"/>
      <c r="I149" s="10">
        <f>+E149+F149+G149+H149</f>
        <v>0</v>
      </c>
      <c r="J149" s="25"/>
      <c r="L149" s="44"/>
      <c r="M149" s="45"/>
      <c r="N149" s="45"/>
      <c r="O149" s="45"/>
      <c r="P149" s="45"/>
      <c r="R149" s="69" t="s">
        <v>282</v>
      </c>
      <c r="S149" s="51"/>
      <c r="U149" s="63">
        <f t="shared" si="212"/>
        <v>0</v>
      </c>
      <c r="V149" s="63">
        <f t="shared" si="212"/>
        <v>0</v>
      </c>
      <c r="W149" s="63">
        <f t="shared" si="212"/>
        <v>0</v>
      </c>
      <c r="X149" s="63">
        <f t="shared" si="212"/>
        <v>0</v>
      </c>
      <c r="Y149" s="63">
        <f t="shared" si="212"/>
        <v>0</v>
      </c>
      <c r="Z149" s="63">
        <f t="shared" si="212"/>
        <v>0</v>
      </c>
      <c r="AA149" s="63">
        <f t="shared" si="212"/>
        <v>0</v>
      </c>
      <c r="AB149" s="63">
        <f t="shared" si="212"/>
        <v>0</v>
      </c>
      <c r="AC149" s="63">
        <f t="shared" si="212"/>
        <v>0</v>
      </c>
      <c r="AD149" s="65">
        <f t="shared" si="98"/>
        <v>0</v>
      </c>
      <c r="AF149" s="68">
        <f t="shared" si="103"/>
        <v>0</v>
      </c>
      <c r="AH149" s="63">
        <f t="shared" si="213"/>
        <v>0</v>
      </c>
      <c r="AI149" s="63">
        <f t="shared" si="213"/>
        <v>0</v>
      </c>
      <c r="AJ149" s="63">
        <f t="shared" si="213"/>
        <v>0</v>
      </c>
      <c r="AK149" s="63">
        <f t="shared" si="213"/>
        <v>0</v>
      </c>
      <c r="AL149" s="63">
        <f t="shared" si="213"/>
        <v>0</v>
      </c>
      <c r="AM149" s="63">
        <f t="shared" si="213"/>
        <v>0</v>
      </c>
      <c r="AN149" s="63">
        <f t="shared" si="213"/>
        <v>0</v>
      </c>
      <c r="AO149" s="63">
        <f t="shared" si="213"/>
        <v>0</v>
      </c>
      <c r="AP149" s="63">
        <f t="shared" si="213"/>
        <v>0</v>
      </c>
      <c r="AQ149" s="65">
        <f t="shared" si="171"/>
        <v>0</v>
      </c>
      <c r="AS149" s="68">
        <f t="shared" si="201"/>
        <v>0</v>
      </c>
      <c r="AU149" s="63">
        <f t="shared" si="214"/>
        <v>0</v>
      </c>
      <c r="AV149" s="63">
        <f t="shared" si="214"/>
        <v>0</v>
      </c>
      <c r="AW149" s="63">
        <f t="shared" si="214"/>
        <v>0</v>
      </c>
      <c r="AX149" s="63">
        <f t="shared" si="214"/>
        <v>0</v>
      </c>
      <c r="AY149" s="63">
        <f t="shared" si="214"/>
        <v>0</v>
      </c>
      <c r="AZ149" s="63">
        <f t="shared" si="214"/>
        <v>0</v>
      </c>
      <c r="BA149" s="63">
        <f t="shared" si="214"/>
        <v>0</v>
      </c>
      <c r="BB149" s="63">
        <f t="shared" si="214"/>
        <v>0</v>
      </c>
      <c r="BC149" s="63">
        <f t="shared" si="214"/>
        <v>0</v>
      </c>
      <c r="BD149" s="65">
        <f t="shared" si="173"/>
        <v>0</v>
      </c>
      <c r="BF149" s="68">
        <f t="shared" si="202"/>
        <v>0</v>
      </c>
      <c r="BH149" s="63">
        <f t="shared" si="215"/>
        <v>0</v>
      </c>
      <c r="BI149" s="63">
        <f t="shared" si="215"/>
        <v>0</v>
      </c>
      <c r="BJ149" s="63">
        <f t="shared" si="215"/>
        <v>0</v>
      </c>
      <c r="BK149" s="63">
        <f t="shared" si="215"/>
        <v>0</v>
      </c>
      <c r="BL149" s="63">
        <f t="shared" si="215"/>
        <v>0</v>
      </c>
      <c r="BM149" s="63">
        <f t="shared" si="215"/>
        <v>0</v>
      </c>
      <c r="BN149" s="63">
        <f t="shared" si="215"/>
        <v>0</v>
      </c>
      <c r="BO149" s="63">
        <f t="shared" si="215"/>
        <v>0</v>
      </c>
      <c r="BP149" s="63">
        <f t="shared" si="215"/>
        <v>0</v>
      </c>
      <c r="BQ149" s="65">
        <f t="shared" si="175"/>
        <v>0</v>
      </c>
      <c r="BS149" s="68">
        <f t="shared" si="203"/>
        <v>0</v>
      </c>
      <c r="BV149" s="93">
        <f t="shared" si="216"/>
        <v>0</v>
      </c>
      <c r="BW149" s="93">
        <f t="shared" si="216"/>
        <v>0</v>
      </c>
      <c r="BX149" s="93">
        <f t="shared" si="216"/>
        <v>0</v>
      </c>
      <c r="BY149" s="93">
        <f t="shared" si="216"/>
        <v>0</v>
      </c>
      <c r="BZ149" s="93">
        <f t="shared" si="216"/>
        <v>0</v>
      </c>
      <c r="CA149" s="93">
        <f t="shared" si="216"/>
        <v>0</v>
      </c>
      <c r="CB149" s="93">
        <f t="shared" si="216"/>
        <v>0</v>
      </c>
      <c r="CC149" s="93">
        <f t="shared" si="216"/>
        <v>0</v>
      </c>
      <c r="CD149" s="93">
        <f t="shared" si="216"/>
        <v>0</v>
      </c>
      <c r="CE149" s="94">
        <f t="shared" si="177"/>
        <v>0</v>
      </c>
      <c r="CF149" s="95"/>
      <c r="CG149" s="96">
        <f t="shared" si="204"/>
        <v>0</v>
      </c>
      <c r="CJ149" s="63">
        <f t="shared" ref="CJ149:CR150" si="219">IF($C149=CJ$3,(IF($R149="On",$G149,0)),0)</f>
        <v>0</v>
      </c>
      <c r="CK149" s="63">
        <f t="shared" si="219"/>
        <v>0</v>
      </c>
      <c r="CL149" s="63">
        <f t="shared" si="219"/>
        <v>0</v>
      </c>
      <c r="CM149" s="63">
        <f t="shared" si="219"/>
        <v>0</v>
      </c>
      <c r="CN149" s="63">
        <f t="shared" si="219"/>
        <v>0</v>
      </c>
      <c r="CO149" s="63">
        <f t="shared" si="219"/>
        <v>0</v>
      </c>
      <c r="CP149" s="63">
        <f t="shared" si="219"/>
        <v>0</v>
      </c>
      <c r="CQ149" s="63">
        <f t="shared" si="219"/>
        <v>0</v>
      </c>
      <c r="CR149" s="63">
        <f t="shared" si="219"/>
        <v>0</v>
      </c>
      <c r="CS149" s="65">
        <f t="shared" si="179"/>
        <v>0</v>
      </c>
      <c r="CU149" s="68">
        <f t="shared" si="105"/>
        <v>0</v>
      </c>
      <c r="CW149" s="63">
        <f t="shared" ref="CW149:DE150" si="220">IF($C149=CW$3,(IF($R149="On",$F149,0)),0)</f>
        <v>0</v>
      </c>
      <c r="CX149" s="63">
        <f t="shared" si="220"/>
        <v>0</v>
      </c>
      <c r="CY149" s="63">
        <f t="shared" si="220"/>
        <v>0</v>
      </c>
      <c r="CZ149" s="63">
        <f t="shared" si="220"/>
        <v>0</v>
      </c>
      <c r="DA149" s="63">
        <f t="shared" si="220"/>
        <v>0</v>
      </c>
      <c r="DB149" s="63">
        <f t="shared" si="220"/>
        <v>0</v>
      </c>
      <c r="DC149" s="63">
        <f t="shared" si="220"/>
        <v>0</v>
      </c>
      <c r="DD149" s="63">
        <f t="shared" si="220"/>
        <v>0</v>
      </c>
      <c r="DE149" s="63">
        <f t="shared" si="220"/>
        <v>0</v>
      </c>
      <c r="DF149" s="65">
        <f>SUM(CW149:DE149)</f>
        <v>0</v>
      </c>
      <c r="DH149" s="68">
        <f t="shared" si="205"/>
        <v>0</v>
      </c>
      <c r="DJ149" s="63">
        <f t="shared" ref="DJ149:DR150" si="221">IF($C149=DJ$3,(IF($R149="On",$H149,0)),0)</f>
        <v>0</v>
      </c>
      <c r="DK149" s="63">
        <f t="shared" si="221"/>
        <v>0</v>
      </c>
      <c r="DL149" s="63">
        <f t="shared" si="221"/>
        <v>0</v>
      </c>
      <c r="DM149" s="63">
        <f t="shared" si="221"/>
        <v>0</v>
      </c>
      <c r="DN149" s="63">
        <f t="shared" si="221"/>
        <v>0</v>
      </c>
      <c r="DO149" s="63">
        <f t="shared" si="221"/>
        <v>0</v>
      </c>
      <c r="DP149" s="63">
        <f t="shared" si="221"/>
        <v>0</v>
      </c>
      <c r="DQ149" s="63">
        <f t="shared" si="221"/>
        <v>0</v>
      </c>
      <c r="DR149" s="63">
        <f t="shared" si="221"/>
        <v>0</v>
      </c>
      <c r="DS149" s="65">
        <f t="shared" si="183"/>
        <v>0</v>
      </c>
      <c r="DU149" s="68">
        <f t="shared" si="206"/>
        <v>0</v>
      </c>
      <c r="DW149" s="63">
        <f t="shared" ref="DW149:EE150" si="222">IF($C149=DW$3,(IF($R149="On",$E149,0)),0)</f>
        <v>0</v>
      </c>
      <c r="DX149" s="63">
        <f t="shared" si="222"/>
        <v>0</v>
      </c>
      <c r="DY149" s="63">
        <f t="shared" si="222"/>
        <v>0</v>
      </c>
      <c r="DZ149" s="63">
        <f t="shared" si="222"/>
        <v>0</v>
      </c>
      <c r="EA149" s="63">
        <f t="shared" si="222"/>
        <v>0</v>
      </c>
      <c r="EB149" s="63">
        <f t="shared" si="222"/>
        <v>0</v>
      </c>
      <c r="EC149" s="63">
        <f t="shared" si="222"/>
        <v>0</v>
      </c>
      <c r="ED149" s="63">
        <f t="shared" si="222"/>
        <v>0</v>
      </c>
      <c r="EE149" s="63">
        <f t="shared" si="222"/>
        <v>0</v>
      </c>
      <c r="EF149" s="65">
        <f>SUM(DW149:EE149)</f>
        <v>0</v>
      </c>
      <c r="EH149" s="68">
        <f t="shared" si="207"/>
        <v>0</v>
      </c>
      <c r="EK149" s="93">
        <f t="shared" ref="EK149:ES150" si="223">IF($C149=EK$3,(IF($R149="On",$J149,0)),0)</f>
        <v>0</v>
      </c>
      <c r="EL149" s="93">
        <f t="shared" si="223"/>
        <v>0</v>
      </c>
      <c r="EM149" s="93">
        <f t="shared" si="223"/>
        <v>0</v>
      </c>
      <c r="EN149" s="93">
        <f t="shared" si="223"/>
        <v>0</v>
      </c>
      <c r="EO149" s="93">
        <f t="shared" si="223"/>
        <v>0</v>
      </c>
      <c r="EP149" s="93">
        <f t="shared" si="223"/>
        <v>0</v>
      </c>
      <c r="EQ149" s="93">
        <f t="shared" si="223"/>
        <v>0</v>
      </c>
      <c r="ER149" s="93">
        <f t="shared" si="223"/>
        <v>0</v>
      </c>
      <c r="ES149" s="93">
        <f t="shared" si="223"/>
        <v>0</v>
      </c>
      <c r="ET149" s="94">
        <f t="shared" si="188"/>
        <v>0</v>
      </c>
      <c r="EU149" s="95"/>
      <c r="EV149" s="96">
        <f t="shared" si="208"/>
        <v>0</v>
      </c>
    </row>
    <row r="150" spans="1:152" s="19" customFormat="1" ht="15" hidden="1" outlineLevel="1" x14ac:dyDescent="0.25">
      <c r="A150" s="18" t="s">
        <v>179</v>
      </c>
      <c r="B150" s="21"/>
      <c r="C150" s="21" t="s">
        <v>283</v>
      </c>
      <c r="D150" s="22"/>
      <c r="E150" s="22"/>
      <c r="F150" s="10"/>
      <c r="G150" s="10"/>
      <c r="H150" s="10"/>
      <c r="I150" s="10">
        <f>+E150+F150+G150+H150</f>
        <v>0</v>
      </c>
      <c r="J150" s="25"/>
      <c r="L150" s="44"/>
      <c r="M150" s="45"/>
      <c r="N150" s="45"/>
      <c r="O150" s="45"/>
      <c r="P150" s="45"/>
      <c r="R150" s="69" t="s">
        <v>282</v>
      </c>
      <c r="S150" s="51"/>
      <c r="U150" s="63">
        <f t="shared" si="212"/>
        <v>0</v>
      </c>
      <c r="V150" s="63">
        <f t="shared" si="212"/>
        <v>0</v>
      </c>
      <c r="W150" s="63">
        <f t="shared" si="212"/>
        <v>0</v>
      </c>
      <c r="X150" s="63">
        <f t="shared" si="212"/>
        <v>0</v>
      </c>
      <c r="Y150" s="63">
        <f t="shared" si="212"/>
        <v>0</v>
      </c>
      <c r="Z150" s="63">
        <f t="shared" si="212"/>
        <v>0</v>
      </c>
      <c r="AA150" s="63">
        <f t="shared" si="212"/>
        <v>0</v>
      </c>
      <c r="AB150" s="63">
        <f t="shared" si="212"/>
        <v>0</v>
      </c>
      <c r="AC150" s="63">
        <f t="shared" si="212"/>
        <v>0</v>
      </c>
      <c r="AD150" s="65">
        <f t="shared" si="98"/>
        <v>0</v>
      </c>
      <c r="AF150" s="68">
        <f t="shared" si="103"/>
        <v>0</v>
      </c>
      <c r="AH150" s="63">
        <f t="shared" si="213"/>
        <v>0</v>
      </c>
      <c r="AI150" s="63">
        <f t="shared" si="213"/>
        <v>0</v>
      </c>
      <c r="AJ150" s="63">
        <f t="shared" si="213"/>
        <v>0</v>
      </c>
      <c r="AK150" s="63">
        <f t="shared" si="213"/>
        <v>0</v>
      </c>
      <c r="AL150" s="63">
        <f t="shared" si="213"/>
        <v>0</v>
      </c>
      <c r="AM150" s="63">
        <f t="shared" si="213"/>
        <v>0</v>
      </c>
      <c r="AN150" s="63">
        <f t="shared" si="213"/>
        <v>0</v>
      </c>
      <c r="AO150" s="63">
        <f t="shared" si="213"/>
        <v>0</v>
      </c>
      <c r="AP150" s="63">
        <f t="shared" si="213"/>
        <v>0</v>
      </c>
      <c r="AQ150" s="65">
        <f t="shared" si="171"/>
        <v>0</v>
      </c>
      <c r="AS150" s="68">
        <f t="shared" si="201"/>
        <v>0</v>
      </c>
      <c r="AU150" s="63">
        <f t="shared" si="214"/>
        <v>0</v>
      </c>
      <c r="AV150" s="63">
        <f t="shared" si="214"/>
        <v>0</v>
      </c>
      <c r="AW150" s="63">
        <f t="shared" si="214"/>
        <v>0</v>
      </c>
      <c r="AX150" s="63">
        <f t="shared" si="214"/>
        <v>0</v>
      </c>
      <c r="AY150" s="63">
        <f t="shared" si="214"/>
        <v>0</v>
      </c>
      <c r="AZ150" s="63">
        <f t="shared" si="214"/>
        <v>0</v>
      </c>
      <c r="BA150" s="63">
        <f t="shared" si="214"/>
        <v>0</v>
      </c>
      <c r="BB150" s="63">
        <f t="shared" si="214"/>
        <v>0</v>
      </c>
      <c r="BC150" s="63">
        <f t="shared" si="214"/>
        <v>0</v>
      </c>
      <c r="BD150" s="65">
        <f t="shared" si="173"/>
        <v>0</v>
      </c>
      <c r="BF150" s="68">
        <f t="shared" si="202"/>
        <v>0</v>
      </c>
      <c r="BH150" s="63">
        <f t="shared" si="215"/>
        <v>0</v>
      </c>
      <c r="BI150" s="63">
        <f t="shared" si="215"/>
        <v>0</v>
      </c>
      <c r="BJ150" s="63">
        <f t="shared" si="215"/>
        <v>0</v>
      </c>
      <c r="BK150" s="63">
        <f t="shared" si="215"/>
        <v>0</v>
      </c>
      <c r="BL150" s="63">
        <f t="shared" si="215"/>
        <v>0</v>
      </c>
      <c r="BM150" s="63">
        <f t="shared" si="215"/>
        <v>0</v>
      </c>
      <c r="BN150" s="63">
        <f t="shared" si="215"/>
        <v>0</v>
      </c>
      <c r="BO150" s="63">
        <f t="shared" si="215"/>
        <v>0</v>
      </c>
      <c r="BP150" s="63">
        <f t="shared" si="215"/>
        <v>0</v>
      </c>
      <c r="BQ150" s="65">
        <f t="shared" si="175"/>
        <v>0</v>
      </c>
      <c r="BS150" s="68">
        <f t="shared" si="203"/>
        <v>0</v>
      </c>
      <c r="BV150" s="93">
        <f t="shared" si="216"/>
        <v>0</v>
      </c>
      <c r="BW150" s="93">
        <f t="shared" si="216"/>
        <v>0</v>
      </c>
      <c r="BX150" s="93">
        <f t="shared" si="216"/>
        <v>0</v>
      </c>
      <c r="BY150" s="93">
        <f t="shared" si="216"/>
        <v>0</v>
      </c>
      <c r="BZ150" s="93">
        <f t="shared" si="216"/>
        <v>0</v>
      </c>
      <c r="CA150" s="93">
        <f t="shared" si="216"/>
        <v>0</v>
      </c>
      <c r="CB150" s="93">
        <f t="shared" si="216"/>
        <v>0</v>
      </c>
      <c r="CC150" s="93">
        <f t="shared" si="216"/>
        <v>0</v>
      </c>
      <c r="CD150" s="93">
        <f t="shared" si="216"/>
        <v>0</v>
      </c>
      <c r="CE150" s="94">
        <f t="shared" si="177"/>
        <v>0</v>
      </c>
      <c r="CF150" s="95"/>
      <c r="CG150" s="96">
        <f t="shared" si="204"/>
        <v>0</v>
      </c>
      <c r="CJ150" s="63">
        <f t="shared" si="219"/>
        <v>0</v>
      </c>
      <c r="CK150" s="63">
        <f t="shared" si="219"/>
        <v>0</v>
      </c>
      <c r="CL150" s="63">
        <f t="shared" si="219"/>
        <v>0</v>
      </c>
      <c r="CM150" s="63">
        <f t="shared" si="219"/>
        <v>0</v>
      </c>
      <c r="CN150" s="63">
        <f t="shared" si="219"/>
        <v>0</v>
      </c>
      <c r="CO150" s="63">
        <f t="shared" si="219"/>
        <v>0</v>
      </c>
      <c r="CP150" s="63">
        <f t="shared" si="219"/>
        <v>0</v>
      </c>
      <c r="CQ150" s="63">
        <f t="shared" si="219"/>
        <v>0</v>
      </c>
      <c r="CR150" s="63">
        <f t="shared" si="219"/>
        <v>0</v>
      </c>
      <c r="CS150" s="65">
        <f t="shared" si="179"/>
        <v>0</v>
      </c>
      <c r="CU150" s="68">
        <f t="shared" si="105"/>
        <v>0</v>
      </c>
      <c r="CW150" s="63">
        <f t="shared" si="220"/>
        <v>0</v>
      </c>
      <c r="CX150" s="63">
        <f t="shared" si="220"/>
        <v>0</v>
      </c>
      <c r="CY150" s="63">
        <f t="shared" si="220"/>
        <v>0</v>
      </c>
      <c r="CZ150" s="63">
        <f t="shared" si="220"/>
        <v>0</v>
      </c>
      <c r="DA150" s="63">
        <f t="shared" si="220"/>
        <v>0</v>
      </c>
      <c r="DB150" s="63">
        <f t="shared" si="220"/>
        <v>0</v>
      </c>
      <c r="DC150" s="63">
        <f t="shared" si="220"/>
        <v>0</v>
      </c>
      <c r="DD150" s="63">
        <f t="shared" si="220"/>
        <v>0</v>
      </c>
      <c r="DE150" s="63">
        <f t="shared" si="220"/>
        <v>0</v>
      </c>
      <c r="DF150" s="65">
        <f>SUM(CW150:DE150)</f>
        <v>0</v>
      </c>
      <c r="DH150" s="68">
        <f t="shared" si="205"/>
        <v>0</v>
      </c>
      <c r="DJ150" s="63">
        <f t="shared" si="221"/>
        <v>0</v>
      </c>
      <c r="DK150" s="63">
        <f t="shared" si="221"/>
        <v>0</v>
      </c>
      <c r="DL150" s="63">
        <f t="shared" si="221"/>
        <v>0</v>
      </c>
      <c r="DM150" s="63">
        <f t="shared" si="221"/>
        <v>0</v>
      </c>
      <c r="DN150" s="63">
        <f t="shared" si="221"/>
        <v>0</v>
      </c>
      <c r="DO150" s="63">
        <f t="shared" si="221"/>
        <v>0</v>
      </c>
      <c r="DP150" s="63">
        <f t="shared" si="221"/>
        <v>0</v>
      </c>
      <c r="DQ150" s="63">
        <f t="shared" si="221"/>
        <v>0</v>
      </c>
      <c r="DR150" s="63">
        <f t="shared" si="221"/>
        <v>0</v>
      </c>
      <c r="DS150" s="65">
        <f t="shared" si="183"/>
        <v>0</v>
      </c>
      <c r="DU150" s="68">
        <f t="shared" si="206"/>
        <v>0</v>
      </c>
      <c r="DW150" s="63">
        <f t="shared" si="222"/>
        <v>0</v>
      </c>
      <c r="DX150" s="63">
        <f t="shared" si="222"/>
        <v>0</v>
      </c>
      <c r="DY150" s="63">
        <f t="shared" si="222"/>
        <v>0</v>
      </c>
      <c r="DZ150" s="63">
        <f t="shared" si="222"/>
        <v>0</v>
      </c>
      <c r="EA150" s="63">
        <f t="shared" si="222"/>
        <v>0</v>
      </c>
      <c r="EB150" s="63">
        <f t="shared" si="222"/>
        <v>0</v>
      </c>
      <c r="EC150" s="63">
        <f t="shared" si="222"/>
        <v>0</v>
      </c>
      <c r="ED150" s="63">
        <f t="shared" si="222"/>
        <v>0</v>
      </c>
      <c r="EE150" s="63">
        <f t="shared" si="222"/>
        <v>0</v>
      </c>
      <c r="EF150" s="65">
        <f>SUM(DW150:EE150)</f>
        <v>0</v>
      </c>
      <c r="EH150" s="68">
        <f t="shared" si="207"/>
        <v>0</v>
      </c>
      <c r="EK150" s="93">
        <f t="shared" si="223"/>
        <v>0</v>
      </c>
      <c r="EL150" s="93">
        <f t="shared" si="223"/>
        <v>0</v>
      </c>
      <c r="EM150" s="93">
        <f t="shared" si="223"/>
        <v>0</v>
      </c>
      <c r="EN150" s="93">
        <f t="shared" si="223"/>
        <v>0</v>
      </c>
      <c r="EO150" s="93">
        <f t="shared" si="223"/>
        <v>0</v>
      </c>
      <c r="EP150" s="93">
        <f t="shared" si="223"/>
        <v>0</v>
      </c>
      <c r="EQ150" s="93">
        <f t="shared" si="223"/>
        <v>0</v>
      </c>
      <c r="ER150" s="93">
        <f t="shared" si="223"/>
        <v>0</v>
      </c>
      <c r="ES150" s="93">
        <f t="shared" si="223"/>
        <v>0</v>
      </c>
      <c r="ET150" s="94">
        <f t="shared" si="188"/>
        <v>0</v>
      </c>
      <c r="EU150" s="95"/>
      <c r="EV150" s="96">
        <f t="shared" si="208"/>
        <v>0</v>
      </c>
    </row>
    <row r="151" spans="1:152" ht="15.75" customHeight="1" collapsed="1" thickBot="1" x14ac:dyDescent="0.35">
      <c r="A151" s="188" t="s">
        <v>47</v>
      </c>
      <c r="B151" s="188"/>
      <c r="C151" s="188"/>
      <c r="D151" s="188"/>
      <c r="E151" s="16">
        <f t="shared" ref="E151:J151" si="224">SUM(E112:E150)</f>
        <v>-4852920</v>
      </c>
      <c r="F151" s="16">
        <f t="shared" si="224"/>
        <v>-10213937</v>
      </c>
      <c r="G151" s="16">
        <f t="shared" si="224"/>
        <v>-20165340</v>
      </c>
      <c r="H151" s="16">
        <f t="shared" si="224"/>
        <v>-62575705</v>
      </c>
      <c r="I151" s="16">
        <f t="shared" si="224"/>
        <v>-97807902</v>
      </c>
      <c r="J151" s="48">
        <f t="shared" si="224"/>
        <v>-169</v>
      </c>
      <c r="L151" s="41"/>
      <c r="M151" s="16"/>
      <c r="N151" s="16"/>
      <c r="O151" s="16"/>
      <c r="P151" s="16"/>
      <c r="R151" s="69"/>
      <c r="S151" s="51"/>
      <c r="U151" s="16">
        <f t="shared" ref="U151:AD151" si="225">SUM(U112:U150)</f>
        <v>-1045203</v>
      </c>
      <c r="V151" s="16">
        <f t="shared" si="225"/>
        <v>0</v>
      </c>
      <c r="W151" s="16">
        <f t="shared" si="225"/>
        <v>0</v>
      </c>
      <c r="X151" s="16">
        <f t="shared" si="225"/>
        <v>-3792819</v>
      </c>
      <c r="Y151" s="16">
        <f t="shared" si="225"/>
        <v>0</v>
      </c>
      <c r="Z151" s="16">
        <f t="shared" si="225"/>
        <v>0</v>
      </c>
      <c r="AA151" s="16">
        <f t="shared" si="225"/>
        <v>0</v>
      </c>
      <c r="AB151" s="16">
        <f t="shared" si="225"/>
        <v>0</v>
      </c>
      <c r="AC151" s="16">
        <f t="shared" si="225"/>
        <v>0</v>
      </c>
      <c r="AD151" s="16">
        <f t="shared" si="225"/>
        <v>-4838022</v>
      </c>
      <c r="AF151" s="68">
        <f t="shared" si="103"/>
        <v>15327318</v>
      </c>
      <c r="AH151" s="16">
        <f t="shared" ref="AH151:AQ151" si="226">SUM(AH112:AH150)</f>
        <v>0</v>
      </c>
      <c r="AI151" s="16">
        <f t="shared" si="226"/>
        <v>0</v>
      </c>
      <c r="AJ151" s="16">
        <f t="shared" si="226"/>
        <v>0</v>
      </c>
      <c r="AK151" s="16">
        <f t="shared" si="226"/>
        <v>-1245500</v>
      </c>
      <c r="AL151" s="16">
        <f t="shared" si="226"/>
        <v>0</v>
      </c>
      <c r="AM151" s="16">
        <f t="shared" si="226"/>
        <v>-3000000</v>
      </c>
      <c r="AN151" s="16">
        <f t="shared" si="226"/>
        <v>0</v>
      </c>
      <c r="AO151" s="16">
        <f t="shared" si="226"/>
        <v>0</v>
      </c>
      <c r="AP151" s="16">
        <f t="shared" si="226"/>
        <v>0</v>
      </c>
      <c r="AQ151" s="16">
        <f t="shared" si="226"/>
        <v>-4245500</v>
      </c>
      <c r="AS151" s="68">
        <f t="shared" si="201"/>
        <v>5968437</v>
      </c>
      <c r="AU151" s="16">
        <f t="shared" ref="AU151:BD151" si="227">SUM(AU112:AU150)</f>
        <v>-1651689</v>
      </c>
      <c r="AV151" s="16">
        <f t="shared" si="227"/>
        <v>0</v>
      </c>
      <c r="AW151" s="16">
        <f t="shared" si="227"/>
        <v>0</v>
      </c>
      <c r="AX151" s="16">
        <f t="shared" si="227"/>
        <v>0</v>
      </c>
      <c r="AY151" s="16">
        <f t="shared" si="227"/>
        <v>0</v>
      </c>
      <c r="AZ151" s="16">
        <f t="shared" si="227"/>
        <v>-224000</v>
      </c>
      <c r="BA151" s="16">
        <f t="shared" si="227"/>
        <v>0</v>
      </c>
      <c r="BB151" s="16">
        <f t="shared" si="227"/>
        <v>0</v>
      </c>
      <c r="BC151" s="16">
        <f t="shared" si="227"/>
        <v>0</v>
      </c>
      <c r="BD151" s="16">
        <f t="shared" si="227"/>
        <v>-1875689</v>
      </c>
      <c r="BF151" s="68">
        <f t="shared" si="202"/>
        <v>60700016</v>
      </c>
      <c r="BH151" s="16">
        <f t="shared" ref="BH151:BQ151" si="228">SUM(BH112:BH150)</f>
        <v>0</v>
      </c>
      <c r="BI151" s="16">
        <f t="shared" si="228"/>
        <v>0</v>
      </c>
      <c r="BJ151" s="16">
        <f t="shared" si="228"/>
        <v>0</v>
      </c>
      <c r="BK151" s="16">
        <f t="shared" si="228"/>
        <v>-750500</v>
      </c>
      <c r="BL151" s="16">
        <f t="shared" si="228"/>
        <v>0</v>
      </c>
      <c r="BM151" s="16">
        <f t="shared" si="228"/>
        <v>-3000000</v>
      </c>
      <c r="BN151" s="16">
        <f t="shared" si="228"/>
        <v>0</v>
      </c>
      <c r="BO151" s="16">
        <f t="shared" si="228"/>
        <v>0</v>
      </c>
      <c r="BP151" s="16">
        <f t="shared" si="228"/>
        <v>0</v>
      </c>
      <c r="BQ151" s="16">
        <f t="shared" si="228"/>
        <v>-3750500</v>
      </c>
      <c r="BS151" s="68">
        <f t="shared" si="203"/>
        <v>1102420</v>
      </c>
      <c r="BV151" s="48">
        <f t="shared" ref="BV151:CE151" si="229">SUM(BV112:BV150)</f>
        <v>0</v>
      </c>
      <c r="BW151" s="48">
        <f t="shared" si="229"/>
        <v>0</v>
      </c>
      <c r="BX151" s="48">
        <f t="shared" si="229"/>
        <v>0</v>
      </c>
      <c r="BY151" s="48">
        <f t="shared" si="229"/>
        <v>-60</v>
      </c>
      <c r="BZ151" s="48">
        <f t="shared" si="229"/>
        <v>0</v>
      </c>
      <c r="CA151" s="48">
        <f t="shared" si="229"/>
        <v>0</v>
      </c>
      <c r="CB151" s="48">
        <f t="shared" si="229"/>
        <v>0</v>
      </c>
      <c r="CC151" s="48">
        <f t="shared" si="229"/>
        <v>0</v>
      </c>
      <c r="CD151" s="48">
        <f t="shared" si="229"/>
        <v>0</v>
      </c>
      <c r="CE151" s="48">
        <f t="shared" si="229"/>
        <v>-60</v>
      </c>
      <c r="CF151" s="96"/>
      <c r="CG151" s="96">
        <f t="shared" si="204"/>
        <v>-60</v>
      </c>
      <c r="CJ151" s="16">
        <f t="shared" ref="CJ151:CS151" si="230">SUM(CJ112:CJ150)</f>
        <v>-10272281</v>
      </c>
      <c r="CK151" s="16">
        <f t="shared" si="230"/>
        <v>-304662</v>
      </c>
      <c r="CL151" s="16">
        <f t="shared" si="230"/>
        <v>0</v>
      </c>
      <c r="CM151" s="16">
        <f t="shared" si="230"/>
        <v>-7419169</v>
      </c>
      <c r="CN151" s="16">
        <f t="shared" si="230"/>
        <v>0</v>
      </c>
      <c r="CO151" s="16">
        <f t="shared" si="230"/>
        <v>-5048923</v>
      </c>
      <c r="CP151" s="16">
        <f t="shared" si="230"/>
        <v>0</v>
      </c>
      <c r="CQ151" s="16">
        <f t="shared" si="230"/>
        <v>3924898</v>
      </c>
      <c r="CR151" s="16">
        <f t="shared" si="230"/>
        <v>0</v>
      </c>
      <c r="CS151" s="16">
        <f t="shared" si="230"/>
        <v>-19120137</v>
      </c>
      <c r="CU151" s="68">
        <f t="shared" si="105"/>
        <v>-19120137</v>
      </c>
      <c r="CW151" s="16">
        <f t="shared" ref="CW151:DF151" si="231">SUM(CW112:CW150)</f>
        <v>0</v>
      </c>
      <c r="CX151" s="16">
        <f t="shared" si="231"/>
        <v>0</v>
      </c>
      <c r="CY151" s="16">
        <f t="shared" si="231"/>
        <v>0</v>
      </c>
      <c r="CZ151" s="16">
        <f t="shared" si="231"/>
        <v>-3106920</v>
      </c>
      <c r="DA151" s="16">
        <f t="shared" si="231"/>
        <v>0</v>
      </c>
      <c r="DB151" s="16">
        <f t="shared" si="231"/>
        <v>-7107017</v>
      </c>
      <c r="DC151" s="16">
        <f t="shared" si="231"/>
        <v>0</v>
      </c>
      <c r="DD151" s="16">
        <f t="shared" si="231"/>
        <v>0</v>
      </c>
      <c r="DE151" s="16">
        <f t="shared" si="231"/>
        <v>0</v>
      </c>
      <c r="DF151" s="16">
        <f t="shared" si="231"/>
        <v>-10213937</v>
      </c>
      <c r="DH151" s="68">
        <f t="shared" si="205"/>
        <v>-10213937</v>
      </c>
      <c r="DJ151" s="16">
        <f t="shared" ref="DJ151:DS151" si="232">SUM(DJ112:DJ150)</f>
        <v>-27538757</v>
      </c>
      <c r="DK151" s="16">
        <f t="shared" si="232"/>
        <v>0</v>
      </c>
      <c r="DL151" s="16">
        <f t="shared" si="232"/>
        <v>0</v>
      </c>
      <c r="DM151" s="16">
        <f t="shared" si="232"/>
        <v>0</v>
      </c>
      <c r="DN151" s="16">
        <f t="shared" si="232"/>
        <v>-10309672</v>
      </c>
      <c r="DO151" s="16">
        <f t="shared" si="232"/>
        <v>-10057258</v>
      </c>
      <c r="DP151" s="16">
        <f t="shared" si="232"/>
        <v>0</v>
      </c>
      <c r="DQ151" s="16">
        <f t="shared" si="232"/>
        <v>-12794329</v>
      </c>
      <c r="DR151" s="16">
        <f t="shared" si="232"/>
        <v>0</v>
      </c>
      <c r="DS151" s="16">
        <f t="shared" si="232"/>
        <v>-60700016</v>
      </c>
      <c r="DU151" s="68">
        <f t="shared" si="206"/>
        <v>-60700016</v>
      </c>
      <c r="DW151" s="16">
        <f t="shared" ref="DW151:EF151" si="233">SUM(DW112:DW150)</f>
        <v>0</v>
      </c>
      <c r="DX151" s="16">
        <f t="shared" si="233"/>
        <v>0</v>
      </c>
      <c r="DY151" s="16">
        <f t="shared" si="233"/>
        <v>0</v>
      </c>
      <c r="DZ151" s="16">
        <f t="shared" si="233"/>
        <v>-1852920</v>
      </c>
      <c r="EA151" s="16">
        <f t="shared" si="233"/>
        <v>0</v>
      </c>
      <c r="EB151" s="16">
        <f t="shared" si="233"/>
        <v>-3000000</v>
      </c>
      <c r="EC151" s="16">
        <f t="shared" si="233"/>
        <v>0</v>
      </c>
      <c r="ED151" s="16">
        <f t="shared" si="233"/>
        <v>0</v>
      </c>
      <c r="EE151" s="16">
        <f t="shared" si="233"/>
        <v>0</v>
      </c>
      <c r="EF151" s="16">
        <f t="shared" si="233"/>
        <v>-4852920</v>
      </c>
      <c r="EH151" s="68">
        <f t="shared" si="207"/>
        <v>-4852920</v>
      </c>
      <c r="EK151" s="48">
        <f t="shared" ref="EK151:ET151" si="234">SUM(EK112:EK150)</f>
        <v>0</v>
      </c>
      <c r="EL151" s="48">
        <f t="shared" si="234"/>
        <v>-1</v>
      </c>
      <c r="EM151" s="48">
        <f t="shared" si="234"/>
        <v>0</v>
      </c>
      <c r="EN151" s="48">
        <f t="shared" si="234"/>
        <v>-104</v>
      </c>
      <c r="EO151" s="48">
        <f t="shared" si="234"/>
        <v>-25</v>
      </c>
      <c r="EP151" s="48">
        <f t="shared" si="234"/>
        <v>-38</v>
      </c>
      <c r="EQ151" s="48">
        <f t="shared" si="234"/>
        <v>0</v>
      </c>
      <c r="ER151" s="48">
        <f t="shared" si="234"/>
        <v>0</v>
      </c>
      <c r="ES151" s="48">
        <f t="shared" si="234"/>
        <v>0</v>
      </c>
      <c r="ET151" s="48">
        <f t="shared" si="234"/>
        <v>-168</v>
      </c>
      <c r="EU151" s="96"/>
      <c r="EV151" s="96">
        <f t="shared" si="208"/>
        <v>-168</v>
      </c>
    </row>
    <row r="152" spans="1:152" ht="27.6" customHeight="1" thickTop="1" x14ac:dyDescent="0.25">
      <c r="D152"/>
      <c r="E152"/>
      <c r="F152"/>
      <c r="G152"/>
      <c r="H152"/>
      <c r="I152"/>
      <c r="J152"/>
      <c r="L152" s="43"/>
      <c r="M152" s="2"/>
      <c r="N152" s="2"/>
      <c r="O152" s="2"/>
      <c r="P152" s="2"/>
      <c r="R152" s="69"/>
      <c r="S152" s="51"/>
      <c r="U152" s="63"/>
      <c r="V152" s="63"/>
      <c r="W152" s="63"/>
      <c r="X152" s="63"/>
      <c r="Y152" s="63"/>
      <c r="Z152" s="63"/>
      <c r="AA152" s="63"/>
      <c r="AB152" s="63"/>
      <c r="AC152" s="63"/>
      <c r="AD152" s="63"/>
      <c r="AF152" s="68">
        <f t="shared" si="103"/>
        <v>0</v>
      </c>
      <c r="AH152" s="63"/>
      <c r="AI152" s="63"/>
      <c r="AJ152" s="63"/>
      <c r="AK152" s="63"/>
      <c r="AL152" s="63"/>
      <c r="AM152" s="63"/>
      <c r="AN152" s="63"/>
      <c r="AO152" s="63"/>
      <c r="AP152" s="63"/>
      <c r="AQ152" s="63"/>
      <c r="AS152" s="68">
        <f t="shared" si="201"/>
        <v>0</v>
      </c>
      <c r="AU152" s="63"/>
      <c r="AV152" s="63"/>
      <c r="AW152" s="63"/>
      <c r="AX152" s="63"/>
      <c r="AY152" s="63"/>
      <c r="AZ152" s="63"/>
      <c r="BA152" s="63"/>
      <c r="BB152" s="63"/>
      <c r="BC152" s="63"/>
      <c r="BD152" s="63"/>
      <c r="BF152" s="68">
        <f t="shared" si="202"/>
        <v>0</v>
      </c>
      <c r="BH152" s="63"/>
      <c r="BI152" s="63"/>
      <c r="BJ152" s="63"/>
      <c r="BK152" s="63"/>
      <c r="BL152" s="63"/>
      <c r="BM152" s="63"/>
      <c r="BN152" s="63"/>
      <c r="BO152" s="63"/>
      <c r="BP152" s="63"/>
      <c r="BQ152" s="63"/>
      <c r="BS152" s="68">
        <f t="shared" si="203"/>
        <v>0</v>
      </c>
      <c r="BV152" s="93"/>
      <c r="BW152" s="93"/>
      <c r="BX152" s="93"/>
      <c r="BY152" s="93"/>
      <c r="BZ152" s="93"/>
      <c r="CA152" s="93"/>
      <c r="CB152" s="93"/>
      <c r="CC152" s="93"/>
      <c r="CD152" s="93"/>
      <c r="CE152" s="93"/>
      <c r="CF152" s="96"/>
      <c r="CG152" s="96">
        <f t="shared" si="204"/>
        <v>0</v>
      </c>
      <c r="CJ152" s="63"/>
      <c r="CK152" s="63"/>
      <c r="CL152" s="63"/>
      <c r="CM152" s="63"/>
      <c r="CN152" s="63"/>
      <c r="CO152" s="63"/>
      <c r="CP152" s="63"/>
      <c r="CQ152" s="63"/>
      <c r="CR152" s="63"/>
      <c r="CS152" s="63"/>
      <c r="CU152" s="68">
        <f t="shared" si="105"/>
        <v>0</v>
      </c>
      <c r="CW152" s="63"/>
      <c r="CX152" s="63"/>
      <c r="CY152" s="63"/>
      <c r="CZ152" s="63"/>
      <c r="DA152" s="63"/>
      <c r="DB152" s="63"/>
      <c r="DC152" s="63"/>
      <c r="DD152" s="63"/>
      <c r="DE152" s="63"/>
      <c r="DF152" s="63"/>
      <c r="DH152" s="68">
        <f t="shared" si="205"/>
        <v>0</v>
      </c>
      <c r="DJ152" s="63"/>
      <c r="DK152" s="63"/>
      <c r="DL152" s="63"/>
      <c r="DM152" s="63"/>
      <c r="DN152" s="63"/>
      <c r="DO152" s="63"/>
      <c r="DP152" s="63"/>
      <c r="DQ152" s="63"/>
      <c r="DR152" s="63"/>
      <c r="DS152" s="63"/>
      <c r="DU152" s="68">
        <f t="shared" si="206"/>
        <v>0</v>
      </c>
      <c r="DW152" s="63"/>
      <c r="DX152" s="63"/>
      <c r="DY152" s="63"/>
      <c r="DZ152" s="63"/>
      <c r="EA152" s="63"/>
      <c r="EB152" s="63"/>
      <c r="EC152" s="63"/>
      <c r="ED152" s="63"/>
      <c r="EE152" s="63"/>
      <c r="EF152" s="63"/>
      <c r="EH152" s="68">
        <f t="shared" si="207"/>
        <v>0</v>
      </c>
      <c r="EK152" s="93"/>
      <c r="EL152" s="93"/>
      <c r="EM152" s="93"/>
      <c r="EN152" s="93"/>
      <c r="EO152" s="93"/>
      <c r="EP152" s="93"/>
      <c r="EQ152" s="93"/>
      <c r="ER152" s="93"/>
      <c r="ES152" s="93"/>
      <c r="ET152" s="93"/>
      <c r="EU152" s="96"/>
      <c r="EV152" s="96">
        <f t="shared" si="208"/>
        <v>0</v>
      </c>
    </row>
    <row r="153" spans="1:152" ht="15.75" customHeight="1" x14ac:dyDescent="0.3">
      <c r="A153" s="191" t="s">
        <v>48</v>
      </c>
      <c r="B153" s="191"/>
      <c r="C153" s="191"/>
      <c r="D153" s="191"/>
      <c r="E153" s="191"/>
      <c r="F153" s="191"/>
      <c r="G153" s="191"/>
      <c r="H153" s="191"/>
      <c r="I153" s="191"/>
      <c r="J153" s="191"/>
      <c r="L153" s="46"/>
      <c r="M153" s="47"/>
      <c r="N153" s="47"/>
      <c r="O153" s="47"/>
      <c r="P153" s="47"/>
      <c r="R153" s="69"/>
      <c r="S153" s="51"/>
      <c r="U153" s="63"/>
      <c r="V153" s="63"/>
      <c r="W153" s="63"/>
      <c r="X153" s="63"/>
      <c r="Y153" s="63"/>
      <c r="Z153" s="63"/>
      <c r="AA153" s="63"/>
      <c r="AB153" s="63"/>
      <c r="AC153" s="63"/>
      <c r="AD153" s="63"/>
      <c r="AF153" s="68">
        <f t="shared" si="103"/>
        <v>0</v>
      </c>
      <c r="AH153" s="63"/>
      <c r="AI153" s="63"/>
      <c r="AJ153" s="63"/>
      <c r="AK153" s="63"/>
      <c r="AL153" s="63"/>
      <c r="AM153" s="63"/>
      <c r="AN153" s="63"/>
      <c r="AO153" s="63"/>
      <c r="AP153" s="63"/>
      <c r="AQ153" s="63"/>
      <c r="AS153" s="68">
        <f t="shared" si="201"/>
        <v>0</v>
      </c>
      <c r="AU153" s="63"/>
      <c r="AV153" s="63"/>
      <c r="AW153" s="63"/>
      <c r="AX153" s="63"/>
      <c r="AY153" s="63"/>
      <c r="AZ153" s="63"/>
      <c r="BA153" s="63"/>
      <c r="BB153" s="63"/>
      <c r="BC153" s="63"/>
      <c r="BD153" s="63"/>
      <c r="BF153" s="68">
        <f t="shared" si="202"/>
        <v>0</v>
      </c>
      <c r="BH153" s="63"/>
      <c r="BI153" s="63"/>
      <c r="BJ153" s="63"/>
      <c r="BK153" s="63"/>
      <c r="BL153" s="63"/>
      <c r="BM153" s="63"/>
      <c r="BN153" s="63"/>
      <c r="BO153" s="63"/>
      <c r="BP153" s="63"/>
      <c r="BQ153" s="63"/>
      <c r="BS153" s="68">
        <f t="shared" si="203"/>
        <v>0</v>
      </c>
      <c r="BV153" s="93"/>
      <c r="BW153" s="93"/>
      <c r="BX153" s="93"/>
      <c r="BY153" s="93"/>
      <c r="BZ153" s="93"/>
      <c r="CA153" s="93"/>
      <c r="CB153" s="93"/>
      <c r="CC153" s="93"/>
      <c r="CD153" s="93"/>
      <c r="CE153" s="93"/>
      <c r="CF153" s="96"/>
      <c r="CG153" s="96">
        <f t="shared" si="204"/>
        <v>0</v>
      </c>
      <c r="CJ153" s="63"/>
      <c r="CK153" s="63"/>
      <c r="CL153" s="63"/>
      <c r="CM153" s="63"/>
      <c r="CN153" s="63"/>
      <c r="CO153" s="63"/>
      <c r="CP153" s="63"/>
      <c r="CQ153" s="63"/>
      <c r="CR153" s="63"/>
      <c r="CS153" s="63"/>
      <c r="CU153" s="68">
        <f t="shared" si="105"/>
        <v>0</v>
      </c>
      <c r="CW153" s="63"/>
      <c r="CX153" s="63"/>
      <c r="CY153" s="63"/>
      <c r="CZ153" s="63"/>
      <c r="DA153" s="63"/>
      <c r="DB153" s="63"/>
      <c r="DC153" s="63"/>
      <c r="DD153" s="63"/>
      <c r="DE153" s="63"/>
      <c r="DF153" s="63"/>
      <c r="DH153" s="68">
        <f t="shared" si="205"/>
        <v>0</v>
      </c>
      <c r="DJ153" s="63"/>
      <c r="DK153" s="63"/>
      <c r="DL153" s="63"/>
      <c r="DM153" s="63"/>
      <c r="DN153" s="63"/>
      <c r="DO153" s="63"/>
      <c r="DP153" s="63"/>
      <c r="DQ153" s="63"/>
      <c r="DR153" s="63"/>
      <c r="DS153" s="63"/>
      <c r="DU153" s="68">
        <f t="shared" si="206"/>
        <v>0</v>
      </c>
      <c r="DW153" s="63"/>
      <c r="DX153" s="63"/>
      <c r="DY153" s="63"/>
      <c r="DZ153" s="63"/>
      <c r="EA153" s="63"/>
      <c r="EB153" s="63"/>
      <c r="EC153" s="63"/>
      <c r="ED153" s="63"/>
      <c r="EE153" s="63"/>
      <c r="EF153" s="63"/>
      <c r="EH153" s="68">
        <f t="shared" si="207"/>
        <v>0</v>
      </c>
      <c r="EK153" s="93"/>
      <c r="EL153" s="93"/>
      <c r="EM153" s="93"/>
      <c r="EN153" s="93"/>
      <c r="EO153" s="93"/>
      <c r="EP153" s="93"/>
      <c r="EQ153" s="93"/>
      <c r="ER153" s="93"/>
      <c r="ES153" s="93"/>
      <c r="ET153" s="93"/>
      <c r="EU153" s="96"/>
      <c r="EV153" s="96">
        <f t="shared" si="208"/>
        <v>0</v>
      </c>
    </row>
    <row r="154" spans="1:152" s="19" customFormat="1" ht="15" x14ac:dyDescent="0.25">
      <c r="A154" s="18" t="s">
        <v>138</v>
      </c>
      <c r="B154" s="21"/>
      <c r="C154" s="21"/>
      <c r="D154" s="22"/>
      <c r="E154" s="22"/>
      <c r="F154" s="10"/>
      <c r="G154" s="10"/>
      <c r="H154" s="10"/>
      <c r="I154" s="10"/>
      <c r="J154" s="25"/>
      <c r="L154" s="44"/>
      <c r="M154" s="45"/>
      <c r="N154" s="45"/>
      <c r="O154" s="45"/>
      <c r="P154" s="45"/>
      <c r="R154" s="69" t="s">
        <v>282</v>
      </c>
      <c r="S154" s="51"/>
      <c r="U154" s="63">
        <f t="shared" ref="U154:AC164" si="235">IF($C154=U$3,(IF($R154="On",$G154,0)),0)</f>
        <v>0</v>
      </c>
      <c r="V154" s="63">
        <f t="shared" si="235"/>
        <v>0</v>
      </c>
      <c r="W154" s="63">
        <f t="shared" si="235"/>
        <v>0</v>
      </c>
      <c r="X154" s="63">
        <f t="shared" si="235"/>
        <v>0</v>
      </c>
      <c r="Y154" s="63">
        <f t="shared" si="235"/>
        <v>0</v>
      </c>
      <c r="Z154" s="63">
        <f t="shared" si="235"/>
        <v>0</v>
      </c>
      <c r="AA154" s="63">
        <f t="shared" si="235"/>
        <v>0</v>
      </c>
      <c r="AB154" s="63">
        <f t="shared" si="235"/>
        <v>0</v>
      </c>
      <c r="AC154" s="63">
        <f t="shared" si="235"/>
        <v>0</v>
      </c>
      <c r="AD154" s="65">
        <f t="shared" si="98"/>
        <v>0</v>
      </c>
      <c r="AF154" s="68">
        <f t="shared" si="103"/>
        <v>0</v>
      </c>
      <c r="AH154" s="63">
        <f t="shared" ref="AH154:AP164" si="236">IF($C154=AH$3,(IF($R154="On",$F154,0)),0)</f>
        <v>0</v>
      </c>
      <c r="AI154" s="63">
        <f t="shared" si="236"/>
        <v>0</v>
      </c>
      <c r="AJ154" s="63">
        <f t="shared" si="236"/>
        <v>0</v>
      </c>
      <c r="AK154" s="63">
        <f t="shared" si="236"/>
        <v>0</v>
      </c>
      <c r="AL154" s="63">
        <f t="shared" si="236"/>
        <v>0</v>
      </c>
      <c r="AM154" s="63">
        <f t="shared" si="236"/>
        <v>0</v>
      </c>
      <c r="AN154" s="63">
        <f t="shared" si="236"/>
        <v>0</v>
      </c>
      <c r="AO154" s="63">
        <f t="shared" si="236"/>
        <v>0</v>
      </c>
      <c r="AP154" s="63">
        <f t="shared" si="236"/>
        <v>0</v>
      </c>
      <c r="AQ154" s="65">
        <f t="shared" ref="AQ154:AQ166" si="237">SUM(AH154:AP154)</f>
        <v>0</v>
      </c>
      <c r="AS154" s="68">
        <f t="shared" si="201"/>
        <v>0</v>
      </c>
      <c r="AU154" s="63">
        <f t="shared" ref="AU154:BC164" si="238">IF($C154=AU$3,(IF($R154="On",$H154,0)),0)</f>
        <v>0</v>
      </c>
      <c r="AV154" s="63">
        <f t="shared" si="238"/>
        <v>0</v>
      </c>
      <c r="AW154" s="63">
        <f t="shared" si="238"/>
        <v>0</v>
      </c>
      <c r="AX154" s="63">
        <f t="shared" si="238"/>
        <v>0</v>
      </c>
      <c r="AY154" s="63">
        <f t="shared" si="238"/>
        <v>0</v>
      </c>
      <c r="AZ154" s="63">
        <f t="shared" si="238"/>
        <v>0</v>
      </c>
      <c r="BA154" s="63">
        <f t="shared" si="238"/>
        <v>0</v>
      </c>
      <c r="BB154" s="63">
        <f t="shared" si="238"/>
        <v>0</v>
      </c>
      <c r="BC154" s="63">
        <f t="shared" si="238"/>
        <v>0</v>
      </c>
      <c r="BD154" s="65">
        <f t="shared" ref="BD154:BD166" si="239">SUM(AU154:BC154)</f>
        <v>0</v>
      </c>
      <c r="BF154" s="68">
        <f t="shared" si="202"/>
        <v>0</v>
      </c>
      <c r="BH154" s="63">
        <f t="shared" ref="BH154:BP164" si="240">IF($C154=BH$3,(IF($R154="On",$E154,0)),0)</f>
        <v>0</v>
      </c>
      <c r="BI154" s="63">
        <f t="shared" si="240"/>
        <v>0</v>
      </c>
      <c r="BJ154" s="63">
        <f t="shared" si="240"/>
        <v>0</v>
      </c>
      <c r="BK154" s="63">
        <f t="shared" si="240"/>
        <v>0</v>
      </c>
      <c r="BL154" s="63">
        <f t="shared" si="240"/>
        <v>0</v>
      </c>
      <c r="BM154" s="63">
        <f t="shared" si="240"/>
        <v>0</v>
      </c>
      <c r="BN154" s="63">
        <f t="shared" si="240"/>
        <v>0</v>
      </c>
      <c r="BO154" s="63">
        <f t="shared" si="240"/>
        <v>0</v>
      </c>
      <c r="BP154" s="63">
        <f t="shared" si="240"/>
        <v>0</v>
      </c>
      <c r="BQ154" s="65">
        <f t="shared" ref="BQ154:BQ166" si="241">SUM(BH154:BP154)</f>
        <v>0</v>
      </c>
      <c r="BS154" s="68">
        <f t="shared" si="203"/>
        <v>0</v>
      </c>
      <c r="BV154" s="93">
        <f t="shared" ref="BV154:CD164" si="242">IF($C154=BV$3,(IF($R154="On",$J154,0)),0)</f>
        <v>0</v>
      </c>
      <c r="BW154" s="93">
        <f t="shared" si="242"/>
        <v>0</v>
      </c>
      <c r="BX154" s="93">
        <f t="shared" si="242"/>
        <v>0</v>
      </c>
      <c r="BY154" s="93">
        <f t="shared" si="242"/>
        <v>0</v>
      </c>
      <c r="BZ154" s="93">
        <f t="shared" si="242"/>
        <v>0</v>
      </c>
      <c r="CA154" s="93">
        <f t="shared" si="242"/>
        <v>0</v>
      </c>
      <c r="CB154" s="93">
        <f t="shared" si="242"/>
        <v>0</v>
      </c>
      <c r="CC154" s="93">
        <f t="shared" si="242"/>
        <v>0</v>
      </c>
      <c r="CD154" s="93">
        <f t="shared" si="242"/>
        <v>0</v>
      </c>
      <c r="CE154" s="94">
        <f t="shared" ref="CE154:CE166" si="243">SUM(BV154:CD154)</f>
        <v>0</v>
      </c>
      <c r="CF154" s="95"/>
      <c r="CG154" s="96">
        <f t="shared" si="204"/>
        <v>0</v>
      </c>
      <c r="CJ154" s="63">
        <f t="shared" ref="CJ154:CR180" si="244">IF($C154=CJ$3,$G154,0)</f>
        <v>0</v>
      </c>
      <c r="CK154" s="63">
        <f t="shared" si="244"/>
        <v>0</v>
      </c>
      <c r="CL154" s="63">
        <f t="shared" si="244"/>
        <v>0</v>
      </c>
      <c r="CM154" s="63">
        <f t="shared" si="244"/>
        <v>0</v>
      </c>
      <c r="CN154" s="63">
        <f t="shared" si="244"/>
        <v>0</v>
      </c>
      <c r="CO154" s="63">
        <f t="shared" si="244"/>
        <v>0</v>
      </c>
      <c r="CP154" s="63">
        <f t="shared" si="244"/>
        <v>0</v>
      </c>
      <c r="CQ154" s="63">
        <f t="shared" si="244"/>
        <v>0</v>
      </c>
      <c r="CR154" s="63">
        <f t="shared" si="244"/>
        <v>0</v>
      </c>
      <c r="CS154" s="65">
        <f t="shared" ref="CS154:CS167" si="245">SUM(CJ154:CR154)</f>
        <v>0</v>
      </c>
      <c r="CU154" s="68">
        <f t="shared" si="105"/>
        <v>0</v>
      </c>
      <c r="CW154" s="63">
        <f t="shared" ref="CW154:DE179" si="246">IF($C154=CW$3,$F154,0)</f>
        <v>0</v>
      </c>
      <c r="CX154" s="63">
        <f t="shared" si="246"/>
        <v>0</v>
      </c>
      <c r="CY154" s="63">
        <f t="shared" si="246"/>
        <v>0</v>
      </c>
      <c r="CZ154" s="63">
        <f t="shared" si="246"/>
        <v>0</v>
      </c>
      <c r="DA154" s="63">
        <f t="shared" si="246"/>
        <v>0</v>
      </c>
      <c r="DB154" s="63">
        <f t="shared" si="246"/>
        <v>0</v>
      </c>
      <c r="DC154" s="63">
        <f t="shared" si="246"/>
        <v>0</v>
      </c>
      <c r="DD154" s="63">
        <f t="shared" si="246"/>
        <v>0</v>
      </c>
      <c r="DE154" s="63">
        <f t="shared" si="246"/>
        <v>0</v>
      </c>
      <c r="DF154" s="63">
        <f t="shared" ref="DF154:DF180" si="247">SUM(CW154:DE154)</f>
        <v>0</v>
      </c>
      <c r="DH154" s="68">
        <f t="shared" si="205"/>
        <v>0</v>
      </c>
      <c r="DJ154" s="63">
        <f t="shared" ref="DJ154:DR180" si="248">IF($C154=DJ$3,$H154,0)</f>
        <v>0</v>
      </c>
      <c r="DK154" s="63">
        <f t="shared" si="248"/>
        <v>0</v>
      </c>
      <c r="DL154" s="63">
        <f t="shared" si="248"/>
        <v>0</v>
      </c>
      <c r="DM154" s="63">
        <f t="shared" si="248"/>
        <v>0</v>
      </c>
      <c r="DN154" s="63">
        <f t="shared" si="248"/>
        <v>0</v>
      </c>
      <c r="DO154" s="63">
        <f t="shared" si="248"/>
        <v>0</v>
      </c>
      <c r="DP154" s="63">
        <f t="shared" si="248"/>
        <v>0</v>
      </c>
      <c r="DQ154" s="63">
        <f t="shared" si="248"/>
        <v>0</v>
      </c>
      <c r="DR154" s="63">
        <f t="shared" si="248"/>
        <v>0</v>
      </c>
      <c r="DS154" s="65">
        <f t="shared" ref="DS154:DS166" si="249">SUM(DJ154:DR154)</f>
        <v>0</v>
      </c>
      <c r="DU154" s="68">
        <f t="shared" si="206"/>
        <v>0</v>
      </c>
      <c r="DW154" s="63">
        <f t="shared" ref="DW154:DW180" si="250">IF($C154=DW$3,$E154,0)</f>
        <v>0</v>
      </c>
      <c r="DX154" s="63">
        <f t="shared" ref="DX154:EE170" si="251">IF($C154=DX$3,(IF($R154="On",$E154,0)),0)</f>
        <v>0</v>
      </c>
      <c r="DY154" s="63">
        <f t="shared" si="251"/>
        <v>0</v>
      </c>
      <c r="DZ154" s="63">
        <f t="shared" si="251"/>
        <v>0</v>
      </c>
      <c r="EA154" s="63">
        <f t="shared" si="251"/>
        <v>0</v>
      </c>
      <c r="EB154" s="63">
        <f t="shared" si="251"/>
        <v>0</v>
      </c>
      <c r="EC154" s="63">
        <f t="shared" si="251"/>
        <v>0</v>
      </c>
      <c r="ED154" s="63">
        <f t="shared" si="251"/>
        <v>0</v>
      </c>
      <c r="EE154" s="63">
        <f t="shared" si="251"/>
        <v>0</v>
      </c>
      <c r="EF154" s="65">
        <f t="shared" ref="EF154:EF180" si="252">SUM(DW154:EE154)</f>
        <v>0</v>
      </c>
      <c r="EH154" s="68">
        <f t="shared" si="207"/>
        <v>0</v>
      </c>
      <c r="EK154" s="93">
        <f t="shared" ref="EK154:ES180" si="253">IF($C154=EK$3,$J154,0)</f>
        <v>0</v>
      </c>
      <c r="EL154" s="93">
        <f t="shared" si="253"/>
        <v>0</v>
      </c>
      <c r="EM154" s="93">
        <f t="shared" si="253"/>
        <v>0</v>
      </c>
      <c r="EN154" s="93">
        <f t="shared" si="253"/>
        <v>0</v>
      </c>
      <c r="EO154" s="93">
        <f t="shared" si="253"/>
        <v>0</v>
      </c>
      <c r="EP154" s="93">
        <f t="shared" si="253"/>
        <v>0</v>
      </c>
      <c r="EQ154" s="93">
        <f t="shared" si="253"/>
        <v>0</v>
      </c>
      <c r="ER154" s="93">
        <f t="shared" si="253"/>
        <v>0</v>
      </c>
      <c r="ES154" s="93">
        <f t="shared" si="253"/>
        <v>0</v>
      </c>
      <c r="ET154" s="94">
        <f t="shared" ref="ET154:ET166" si="254">SUM(EK154:ES154)</f>
        <v>0</v>
      </c>
      <c r="EU154" s="95"/>
      <c r="EV154" s="96">
        <f t="shared" si="208"/>
        <v>0</v>
      </c>
    </row>
    <row r="155" spans="1:152" s="19" customFormat="1" ht="15" x14ac:dyDescent="0.25">
      <c r="A155" s="18">
        <v>3.02</v>
      </c>
      <c r="B155" s="21"/>
      <c r="C155" s="21"/>
      <c r="D155" s="22"/>
      <c r="E155" s="22"/>
      <c r="F155" s="10"/>
      <c r="G155" s="10"/>
      <c r="H155" s="10"/>
      <c r="I155" s="10"/>
      <c r="J155" s="25"/>
      <c r="L155" s="44"/>
      <c r="M155" s="45"/>
      <c r="N155" s="45"/>
      <c r="O155" s="45"/>
      <c r="P155" s="45"/>
      <c r="R155" s="69" t="s">
        <v>282</v>
      </c>
      <c r="S155" s="51"/>
      <c r="U155" s="63">
        <f t="shared" si="235"/>
        <v>0</v>
      </c>
      <c r="V155" s="63">
        <f t="shared" si="235"/>
        <v>0</v>
      </c>
      <c r="W155" s="63">
        <f t="shared" si="235"/>
        <v>0</v>
      </c>
      <c r="X155" s="63">
        <f t="shared" si="235"/>
        <v>0</v>
      </c>
      <c r="Y155" s="63">
        <f t="shared" si="235"/>
        <v>0</v>
      </c>
      <c r="Z155" s="63">
        <f t="shared" si="235"/>
        <v>0</v>
      </c>
      <c r="AA155" s="63">
        <f t="shared" si="235"/>
        <v>0</v>
      </c>
      <c r="AB155" s="63">
        <f t="shared" si="235"/>
        <v>0</v>
      </c>
      <c r="AC155" s="63">
        <f t="shared" si="235"/>
        <v>0</v>
      </c>
      <c r="AD155" s="65">
        <f t="shared" si="98"/>
        <v>0</v>
      </c>
      <c r="AF155" s="68">
        <f t="shared" si="103"/>
        <v>0</v>
      </c>
      <c r="AH155" s="63">
        <f t="shared" si="236"/>
        <v>0</v>
      </c>
      <c r="AI155" s="63">
        <f t="shared" si="236"/>
        <v>0</v>
      </c>
      <c r="AJ155" s="63">
        <f t="shared" si="236"/>
        <v>0</v>
      </c>
      <c r="AK155" s="63">
        <f t="shared" si="236"/>
        <v>0</v>
      </c>
      <c r="AL155" s="63">
        <f t="shared" si="236"/>
        <v>0</v>
      </c>
      <c r="AM155" s="63">
        <f t="shared" si="236"/>
        <v>0</v>
      </c>
      <c r="AN155" s="63">
        <f t="shared" si="236"/>
        <v>0</v>
      </c>
      <c r="AO155" s="63">
        <f t="shared" si="236"/>
        <v>0</v>
      </c>
      <c r="AP155" s="63">
        <f t="shared" si="236"/>
        <v>0</v>
      </c>
      <c r="AQ155" s="65">
        <f t="shared" si="237"/>
        <v>0</v>
      </c>
      <c r="AS155" s="68">
        <f t="shared" si="201"/>
        <v>0</v>
      </c>
      <c r="AU155" s="63">
        <f t="shared" si="238"/>
        <v>0</v>
      </c>
      <c r="AV155" s="63">
        <f t="shared" si="238"/>
        <v>0</v>
      </c>
      <c r="AW155" s="63">
        <f t="shared" si="238"/>
        <v>0</v>
      </c>
      <c r="AX155" s="63">
        <f t="shared" si="238"/>
        <v>0</v>
      </c>
      <c r="AY155" s="63">
        <f t="shared" si="238"/>
        <v>0</v>
      </c>
      <c r="AZ155" s="63">
        <f t="shared" si="238"/>
        <v>0</v>
      </c>
      <c r="BA155" s="63">
        <f t="shared" si="238"/>
        <v>0</v>
      </c>
      <c r="BB155" s="63">
        <f t="shared" si="238"/>
        <v>0</v>
      </c>
      <c r="BC155" s="63">
        <f t="shared" si="238"/>
        <v>0</v>
      </c>
      <c r="BD155" s="65">
        <f t="shared" si="239"/>
        <v>0</v>
      </c>
      <c r="BF155" s="68">
        <f t="shared" si="202"/>
        <v>0</v>
      </c>
      <c r="BH155" s="63">
        <f t="shared" si="240"/>
        <v>0</v>
      </c>
      <c r="BI155" s="63">
        <f t="shared" si="240"/>
        <v>0</v>
      </c>
      <c r="BJ155" s="63">
        <f t="shared" si="240"/>
        <v>0</v>
      </c>
      <c r="BK155" s="63">
        <f t="shared" si="240"/>
        <v>0</v>
      </c>
      <c r="BL155" s="63">
        <f t="shared" si="240"/>
        <v>0</v>
      </c>
      <c r="BM155" s="63">
        <f t="shared" si="240"/>
        <v>0</v>
      </c>
      <c r="BN155" s="63">
        <f t="shared" si="240"/>
        <v>0</v>
      </c>
      <c r="BO155" s="63">
        <f t="shared" si="240"/>
        <v>0</v>
      </c>
      <c r="BP155" s="63">
        <f t="shared" si="240"/>
        <v>0</v>
      </c>
      <c r="BQ155" s="65">
        <f t="shared" si="241"/>
        <v>0</v>
      </c>
      <c r="BS155" s="68">
        <f t="shared" si="203"/>
        <v>0</v>
      </c>
      <c r="BV155" s="93">
        <f t="shared" si="242"/>
        <v>0</v>
      </c>
      <c r="BW155" s="93">
        <f t="shared" si="242"/>
        <v>0</v>
      </c>
      <c r="BX155" s="93">
        <f t="shared" si="242"/>
        <v>0</v>
      </c>
      <c r="BY155" s="93">
        <f t="shared" si="242"/>
        <v>0</v>
      </c>
      <c r="BZ155" s="93">
        <f t="shared" si="242"/>
        <v>0</v>
      </c>
      <c r="CA155" s="93">
        <f t="shared" si="242"/>
        <v>0</v>
      </c>
      <c r="CB155" s="93">
        <f t="shared" si="242"/>
        <v>0</v>
      </c>
      <c r="CC155" s="93">
        <f t="shared" si="242"/>
        <v>0</v>
      </c>
      <c r="CD155" s="93">
        <f t="shared" si="242"/>
        <v>0</v>
      </c>
      <c r="CE155" s="94">
        <f t="shared" si="243"/>
        <v>0</v>
      </c>
      <c r="CF155" s="95"/>
      <c r="CG155" s="96">
        <f t="shared" si="204"/>
        <v>0</v>
      </c>
      <c r="CJ155" s="63">
        <f t="shared" si="244"/>
        <v>0</v>
      </c>
      <c r="CK155" s="63">
        <f t="shared" si="244"/>
        <v>0</v>
      </c>
      <c r="CL155" s="63">
        <f t="shared" si="244"/>
        <v>0</v>
      </c>
      <c r="CM155" s="63">
        <f t="shared" si="244"/>
        <v>0</v>
      </c>
      <c r="CN155" s="63">
        <f t="shared" si="244"/>
        <v>0</v>
      </c>
      <c r="CO155" s="63">
        <f t="shared" si="244"/>
        <v>0</v>
      </c>
      <c r="CP155" s="63">
        <f t="shared" si="244"/>
        <v>0</v>
      </c>
      <c r="CQ155" s="63">
        <f t="shared" si="244"/>
        <v>0</v>
      </c>
      <c r="CR155" s="63">
        <f t="shared" si="244"/>
        <v>0</v>
      </c>
      <c r="CS155" s="65">
        <f t="shared" si="245"/>
        <v>0</v>
      </c>
      <c r="CU155" s="68">
        <f t="shared" si="105"/>
        <v>0</v>
      </c>
      <c r="CW155" s="63">
        <f t="shared" si="246"/>
        <v>0</v>
      </c>
      <c r="CX155" s="63">
        <f t="shared" si="246"/>
        <v>0</v>
      </c>
      <c r="CY155" s="63">
        <f t="shared" si="246"/>
        <v>0</v>
      </c>
      <c r="CZ155" s="63">
        <f t="shared" si="246"/>
        <v>0</v>
      </c>
      <c r="DA155" s="63">
        <f t="shared" si="246"/>
        <v>0</v>
      </c>
      <c r="DB155" s="63">
        <f t="shared" si="246"/>
        <v>0</v>
      </c>
      <c r="DC155" s="63">
        <f t="shared" si="246"/>
        <v>0</v>
      </c>
      <c r="DD155" s="63">
        <f t="shared" si="246"/>
        <v>0</v>
      </c>
      <c r="DE155" s="63">
        <f t="shared" si="246"/>
        <v>0</v>
      </c>
      <c r="DF155" s="63">
        <f t="shared" si="247"/>
        <v>0</v>
      </c>
      <c r="DH155" s="68">
        <f t="shared" si="205"/>
        <v>0</v>
      </c>
      <c r="DJ155" s="63">
        <f t="shared" si="248"/>
        <v>0</v>
      </c>
      <c r="DK155" s="63">
        <f t="shared" si="248"/>
        <v>0</v>
      </c>
      <c r="DL155" s="63">
        <f t="shared" si="248"/>
        <v>0</v>
      </c>
      <c r="DM155" s="63">
        <f t="shared" si="248"/>
        <v>0</v>
      </c>
      <c r="DN155" s="63">
        <f t="shared" si="248"/>
        <v>0</v>
      </c>
      <c r="DO155" s="63">
        <f t="shared" si="248"/>
        <v>0</v>
      </c>
      <c r="DP155" s="63">
        <f t="shared" si="248"/>
        <v>0</v>
      </c>
      <c r="DQ155" s="63">
        <f t="shared" si="248"/>
        <v>0</v>
      </c>
      <c r="DR155" s="63">
        <f t="shared" si="248"/>
        <v>0</v>
      </c>
      <c r="DS155" s="65">
        <f t="shared" si="249"/>
        <v>0</v>
      </c>
      <c r="DU155" s="68">
        <f t="shared" si="206"/>
        <v>0</v>
      </c>
      <c r="DW155" s="63">
        <f t="shared" si="250"/>
        <v>0</v>
      </c>
      <c r="DX155" s="63">
        <f t="shared" si="251"/>
        <v>0</v>
      </c>
      <c r="DY155" s="63">
        <f t="shared" si="251"/>
        <v>0</v>
      </c>
      <c r="DZ155" s="63">
        <f t="shared" si="251"/>
        <v>0</v>
      </c>
      <c r="EA155" s="63">
        <f t="shared" si="251"/>
        <v>0</v>
      </c>
      <c r="EB155" s="63">
        <f t="shared" si="251"/>
        <v>0</v>
      </c>
      <c r="EC155" s="63">
        <f t="shared" si="251"/>
        <v>0</v>
      </c>
      <c r="ED155" s="63">
        <f t="shared" si="251"/>
        <v>0</v>
      </c>
      <c r="EE155" s="63">
        <f t="shared" si="251"/>
        <v>0</v>
      </c>
      <c r="EF155" s="65">
        <f t="shared" si="252"/>
        <v>0</v>
      </c>
      <c r="EH155" s="68">
        <f t="shared" si="207"/>
        <v>0</v>
      </c>
      <c r="EK155" s="93">
        <f t="shared" si="253"/>
        <v>0</v>
      </c>
      <c r="EL155" s="93">
        <f t="shared" si="253"/>
        <v>0</v>
      </c>
      <c r="EM155" s="93">
        <f t="shared" si="253"/>
        <v>0</v>
      </c>
      <c r="EN155" s="93">
        <f t="shared" si="253"/>
        <v>0</v>
      </c>
      <c r="EO155" s="93">
        <f t="shared" si="253"/>
        <v>0</v>
      </c>
      <c r="EP155" s="93">
        <f t="shared" si="253"/>
        <v>0</v>
      </c>
      <c r="EQ155" s="93">
        <f t="shared" si="253"/>
        <v>0</v>
      </c>
      <c r="ER155" s="93">
        <f t="shared" si="253"/>
        <v>0</v>
      </c>
      <c r="ES155" s="93">
        <f t="shared" si="253"/>
        <v>0</v>
      </c>
      <c r="ET155" s="94">
        <f t="shared" si="254"/>
        <v>0</v>
      </c>
      <c r="EU155" s="95"/>
      <c r="EV155" s="96">
        <f t="shared" si="208"/>
        <v>0</v>
      </c>
    </row>
    <row r="156" spans="1:152" s="19" customFormat="1" ht="30" x14ac:dyDescent="0.25">
      <c r="A156" s="18" t="s">
        <v>265</v>
      </c>
      <c r="B156" s="21" t="s">
        <v>40</v>
      </c>
      <c r="C156" s="21" t="s">
        <v>298</v>
      </c>
      <c r="D156" s="22" t="s">
        <v>101</v>
      </c>
      <c r="E156" s="22"/>
      <c r="F156" s="10"/>
      <c r="G156" s="10">
        <v>1386186</v>
      </c>
      <c r="H156" s="10"/>
      <c r="I156" s="10">
        <f t="shared" ref="I156:I174" si="255">SUM(E156:H156)</f>
        <v>1386186</v>
      </c>
      <c r="J156" s="25"/>
      <c r="L156" s="44">
        <v>42226</v>
      </c>
      <c r="M156" s="45" t="s">
        <v>42</v>
      </c>
      <c r="N156" s="45" t="s">
        <v>42</v>
      </c>
      <c r="O156" s="45" t="s">
        <v>42</v>
      </c>
      <c r="P156" s="45"/>
      <c r="R156" s="69" t="s">
        <v>281</v>
      </c>
      <c r="S156" s="51"/>
      <c r="U156" s="63">
        <f t="shared" si="235"/>
        <v>0</v>
      </c>
      <c r="V156" s="63">
        <f t="shared" si="235"/>
        <v>0</v>
      </c>
      <c r="W156" s="63">
        <f t="shared" si="235"/>
        <v>1386186</v>
      </c>
      <c r="X156" s="63">
        <f t="shared" si="235"/>
        <v>0</v>
      </c>
      <c r="Y156" s="63">
        <f t="shared" si="235"/>
        <v>0</v>
      </c>
      <c r="Z156" s="63">
        <f t="shared" si="235"/>
        <v>0</v>
      </c>
      <c r="AA156" s="63">
        <f t="shared" si="235"/>
        <v>0</v>
      </c>
      <c r="AB156" s="63">
        <f t="shared" si="235"/>
        <v>0</v>
      </c>
      <c r="AC156" s="63">
        <f t="shared" si="235"/>
        <v>0</v>
      </c>
      <c r="AD156" s="65">
        <f t="shared" si="98"/>
        <v>1386186</v>
      </c>
      <c r="AF156" s="68">
        <f t="shared" si="103"/>
        <v>0</v>
      </c>
      <c r="AH156" s="63">
        <f t="shared" si="236"/>
        <v>0</v>
      </c>
      <c r="AI156" s="63">
        <f t="shared" si="236"/>
        <v>0</v>
      </c>
      <c r="AJ156" s="63">
        <f t="shared" si="236"/>
        <v>0</v>
      </c>
      <c r="AK156" s="63">
        <f t="shared" si="236"/>
        <v>0</v>
      </c>
      <c r="AL156" s="63">
        <f t="shared" si="236"/>
        <v>0</v>
      </c>
      <c r="AM156" s="63">
        <f t="shared" si="236"/>
        <v>0</v>
      </c>
      <c r="AN156" s="63">
        <f t="shared" si="236"/>
        <v>0</v>
      </c>
      <c r="AO156" s="63">
        <f t="shared" si="236"/>
        <v>0</v>
      </c>
      <c r="AP156" s="63">
        <f t="shared" si="236"/>
        <v>0</v>
      </c>
      <c r="AQ156" s="65">
        <f t="shared" si="237"/>
        <v>0</v>
      </c>
      <c r="AS156" s="68">
        <f t="shared" si="201"/>
        <v>0</v>
      </c>
      <c r="AU156" s="63">
        <f t="shared" si="238"/>
        <v>0</v>
      </c>
      <c r="AV156" s="63">
        <f t="shared" si="238"/>
        <v>0</v>
      </c>
      <c r="AW156" s="63">
        <f t="shared" si="238"/>
        <v>0</v>
      </c>
      <c r="AX156" s="63">
        <f t="shared" si="238"/>
        <v>0</v>
      </c>
      <c r="AY156" s="63">
        <f t="shared" si="238"/>
        <v>0</v>
      </c>
      <c r="AZ156" s="63">
        <f t="shared" si="238"/>
        <v>0</v>
      </c>
      <c r="BA156" s="63">
        <f t="shared" si="238"/>
        <v>0</v>
      </c>
      <c r="BB156" s="63">
        <f t="shared" si="238"/>
        <v>0</v>
      </c>
      <c r="BC156" s="63">
        <f t="shared" si="238"/>
        <v>0</v>
      </c>
      <c r="BD156" s="65">
        <f t="shared" si="239"/>
        <v>0</v>
      </c>
      <c r="BF156" s="68">
        <f t="shared" si="202"/>
        <v>0</v>
      </c>
      <c r="BH156" s="63">
        <f t="shared" si="240"/>
        <v>0</v>
      </c>
      <c r="BI156" s="63">
        <f t="shared" si="240"/>
        <v>0</v>
      </c>
      <c r="BJ156" s="63">
        <f t="shared" si="240"/>
        <v>0</v>
      </c>
      <c r="BK156" s="63">
        <f t="shared" si="240"/>
        <v>0</v>
      </c>
      <c r="BL156" s="63">
        <f t="shared" si="240"/>
        <v>0</v>
      </c>
      <c r="BM156" s="63">
        <f t="shared" si="240"/>
        <v>0</v>
      </c>
      <c r="BN156" s="63">
        <f t="shared" si="240"/>
        <v>0</v>
      </c>
      <c r="BO156" s="63">
        <f t="shared" si="240"/>
        <v>0</v>
      </c>
      <c r="BP156" s="63">
        <f t="shared" si="240"/>
        <v>0</v>
      </c>
      <c r="BQ156" s="65">
        <f t="shared" si="241"/>
        <v>0</v>
      </c>
      <c r="BS156" s="68">
        <f t="shared" si="203"/>
        <v>0</v>
      </c>
      <c r="BV156" s="93">
        <f t="shared" si="242"/>
        <v>0</v>
      </c>
      <c r="BW156" s="93">
        <f t="shared" si="242"/>
        <v>0</v>
      </c>
      <c r="BX156" s="93">
        <f t="shared" si="242"/>
        <v>0</v>
      </c>
      <c r="BY156" s="93">
        <f t="shared" si="242"/>
        <v>0</v>
      </c>
      <c r="BZ156" s="93">
        <f t="shared" si="242"/>
        <v>0</v>
      </c>
      <c r="CA156" s="93">
        <f t="shared" si="242"/>
        <v>0</v>
      </c>
      <c r="CB156" s="93">
        <f t="shared" si="242"/>
        <v>0</v>
      </c>
      <c r="CC156" s="93">
        <f t="shared" si="242"/>
        <v>0</v>
      </c>
      <c r="CD156" s="93">
        <f t="shared" si="242"/>
        <v>0</v>
      </c>
      <c r="CE156" s="94">
        <f t="shared" si="243"/>
        <v>0</v>
      </c>
      <c r="CF156" s="95"/>
      <c r="CG156" s="96">
        <f t="shared" si="204"/>
        <v>0</v>
      </c>
      <c r="CJ156" s="63">
        <f t="shared" si="244"/>
        <v>0</v>
      </c>
      <c r="CK156" s="63">
        <f t="shared" si="244"/>
        <v>0</v>
      </c>
      <c r="CL156" s="63">
        <f t="shared" si="244"/>
        <v>1386186</v>
      </c>
      <c r="CM156" s="63">
        <f t="shared" si="244"/>
        <v>0</v>
      </c>
      <c r="CN156" s="63">
        <f t="shared" si="244"/>
        <v>0</v>
      </c>
      <c r="CO156" s="63">
        <f t="shared" si="244"/>
        <v>0</v>
      </c>
      <c r="CP156" s="63">
        <f t="shared" si="244"/>
        <v>0</v>
      </c>
      <c r="CQ156" s="63">
        <f t="shared" si="244"/>
        <v>0</v>
      </c>
      <c r="CR156" s="63">
        <f t="shared" si="244"/>
        <v>0</v>
      </c>
      <c r="CS156" s="65">
        <f t="shared" si="245"/>
        <v>1386186</v>
      </c>
      <c r="CU156" s="68">
        <f t="shared" si="105"/>
        <v>1386186</v>
      </c>
      <c r="CW156" s="63">
        <f t="shared" si="246"/>
        <v>0</v>
      </c>
      <c r="CX156" s="63">
        <f t="shared" si="246"/>
        <v>0</v>
      </c>
      <c r="CY156" s="63">
        <f t="shared" si="246"/>
        <v>0</v>
      </c>
      <c r="CZ156" s="63">
        <f t="shared" si="246"/>
        <v>0</v>
      </c>
      <c r="DA156" s="63">
        <f t="shared" si="246"/>
        <v>0</v>
      </c>
      <c r="DB156" s="63">
        <f t="shared" si="246"/>
        <v>0</v>
      </c>
      <c r="DC156" s="63">
        <f t="shared" si="246"/>
        <v>0</v>
      </c>
      <c r="DD156" s="63">
        <f t="shared" si="246"/>
        <v>0</v>
      </c>
      <c r="DE156" s="63">
        <f t="shared" si="246"/>
        <v>0</v>
      </c>
      <c r="DF156" s="63">
        <f t="shared" si="247"/>
        <v>0</v>
      </c>
      <c r="DH156" s="68">
        <f t="shared" si="205"/>
        <v>0</v>
      </c>
      <c r="DJ156" s="63">
        <f t="shared" si="248"/>
        <v>0</v>
      </c>
      <c r="DK156" s="63">
        <f t="shared" si="248"/>
        <v>0</v>
      </c>
      <c r="DL156" s="63">
        <f t="shared" si="248"/>
        <v>0</v>
      </c>
      <c r="DM156" s="63">
        <f t="shared" si="248"/>
        <v>0</v>
      </c>
      <c r="DN156" s="63">
        <f t="shared" si="248"/>
        <v>0</v>
      </c>
      <c r="DO156" s="63">
        <f t="shared" si="248"/>
        <v>0</v>
      </c>
      <c r="DP156" s="63">
        <f t="shared" si="248"/>
        <v>0</v>
      </c>
      <c r="DQ156" s="63">
        <f t="shared" si="248"/>
        <v>0</v>
      </c>
      <c r="DR156" s="63">
        <f t="shared" si="248"/>
        <v>0</v>
      </c>
      <c r="DS156" s="65">
        <f t="shared" si="249"/>
        <v>0</v>
      </c>
      <c r="DU156" s="68">
        <f t="shared" si="206"/>
        <v>0</v>
      </c>
      <c r="DW156" s="63">
        <f t="shared" si="250"/>
        <v>0</v>
      </c>
      <c r="DX156" s="63">
        <f t="shared" si="251"/>
        <v>0</v>
      </c>
      <c r="DY156" s="63">
        <f t="shared" si="251"/>
        <v>0</v>
      </c>
      <c r="DZ156" s="63">
        <f t="shared" si="251"/>
        <v>0</v>
      </c>
      <c r="EA156" s="63">
        <f t="shared" si="251"/>
        <v>0</v>
      </c>
      <c r="EB156" s="63">
        <f t="shared" si="251"/>
        <v>0</v>
      </c>
      <c r="EC156" s="63">
        <f t="shared" si="251"/>
        <v>0</v>
      </c>
      <c r="ED156" s="63">
        <f t="shared" si="251"/>
        <v>0</v>
      </c>
      <c r="EE156" s="63">
        <f t="shared" si="251"/>
        <v>0</v>
      </c>
      <c r="EF156" s="65">
        <f t="shared" si="252"/>
        <v>0</v>
      </c>
      <c r="EH156" s="68">
        <f t="shared" si="207"/>
        <v>0</v>
      </c>
      <c r="EK156" s="93">
        <f t="shared" si="253"/>
        <v>0</v>
      </c>
      <c r="EL156" s="93">
        <f t="shared" si="253"/>
        <v>0</v>
      </c>
      <c r="EM156" s="93">
        <f t="shared" si="253"/>
        <v>0</v>
      </c>
      <c r="EN156" s="93">
        <f t="shared" si="253"/>
        <v>0</v>
      </c>
      <c r="EO156" s="93">
        <f t="shared" si="253"/>
        <v>0</v>
      </c>
      <c r="EP156" s="93">
        <f t="shared" si="253"/>
        <v>0</v>
      </c>
      <c r="EQ156" s="93">
        <f t="shared" si="253"/>
        <v>0</v>
      </c>
      <c r="ER156" s="93">
        <f t="shared" si="253"/>
        <v>0</v>
      </c>
      <c r="ES156" s="93">
        <f t="shared" si="253"/>
        <v>0</v>
      </c>
      <c r="ET156" s="94">
        <f t="shared" si="254"/>
        <v>0</v>
      </c>
      <c r="EU156" s="95"/>
      <c r="EV156" s="96">
        <f t="shared" si="208"/>
        <v>0</v>
      </c>
    </row>
    <row r="157" spans="1:152" s="19" customFormat="1" ht="15" x14ac:dyDescent="0.25">
      <c r="A157" s="18" t="s">
        <v>266</v>
      </c>
      <c r="B157" s="21" t="s">
        <v>66</v>
      </c>
      <c r="C157" s="21" t="s">
        <v>298</v>
      </c>
      <c r="D157" s="22" t="s">
        <v>67</v>
      </c>
      <c r="E157" s="22"/>
      <c r="F157" s="10"/>
      <c r="G157" s="10">
        <v>404430</v>
      </c>
      <c r="H157" s="10"/>
      <c r="I157" s="10">
        <f t="shared" si="255"/>
        <v>404430</v>
      </c>
      <c r="J157" s="25"/>
      <c r="L157" s="44">
        <v>42226</v>
      </c>
      <c r="M157" s="45" t="s">
        <v>42</v>
      </c>
      <c r="N157" s="45" t="s">
        <v>42</v>
      </c>
      <c r="O157" s="45" t="s">
        <v>42</v>
      </c>
      <c r="P157" s="45"/>
      <c r="R157" s="69" t="s">
        <v>282</v>
      </c>
      <c r="S157" s="51"/>
      <c r="U157" s="63">
        <f t="shared" si="235"/>
        <v>0</v>
      </c>
      <c r="V157" s="63">
        <f t="shared" si="235"/>
        <v>0</v>
      </c>
      <c r="W157" s="63">
        <f t="shared" si="235"/>
        <v>0</v>
      </c>
      <c r="X157" s="63">
        <f t="shared" si="235"/>
        <v>0</v>
      </c>
      <c r="Y157" s="63">
        <f t="shared" si="235"/>
        <v>0</v>
      </c>
      <c r="Z157" s="63">
        <f t="shared" si="235"/>
        <v>0</v>
      </c>
      <c r="AA157" s="63">
        <f t="shared" si="235"/>
        <v>0</v>
      </c>
      <c r="AB157" s="63">
        <f t="shared" si="235"/>
        <v>0</v>
      </c>
      <c r="AC157" s="63">
        <f t="shared" si="235"/>
        <v>0</v>
      </c>
      <c r="AD157" s="65">
        <f t="shared" si="98"/>
        <v>0</v>
      </c>
      <c r="AF157" s="68">
        <f t="shared" si="103"/>
        <v>-404430</v>
      </c>
      <c r="AH157" s="63">
        <f t="shared" si="236"/>
        <v>0</v>
      </c>
      <c r="AI157" s="63">
        <f t="shared" si="236"/>
        <v>0</v>
      </c>
      <c r="AJ157" s="63">
        <f t="shared" si="236"/>
        <v>0</v>
      </c>
      <c r="AK157" s="63">
        <f t="shared" si="236"/>
        <v>0</v>
      </c>
      <c r="AL157" s="63">
        <f t="shared" si="236"/>
        <v>0</v>
      </c>
      <c r="AM157" s="63">
        <f t="shared" si="236"/>
        <v>0</v>
      </c>
      <c r="AN157" s="63">
        <f t="shared" si="236"/>
        <v>0</v>
      </c>
      <c r="AO157" s="63">
        <f t="shared" si="236"/>
        <v>0</v>
      </c>
      <c r="AP157" s="63">
        <f t="shared" si="236"/>
        <v>0</v>
      </c>
      <c r="AQ157" s="65">
        <f t="shared" si="237"/>
        <v>0</v>
      </c>
      <c r="AS157" s="68">
        <f t="shared" si="201"/>
        <v>0</v>
      </c>
      <c r="AU157" s="63">
        <f t="shared" si="238"/>
        <v>0</v>
      </c>
      <c r="AV157" s="63">
        <f t="shared" si="238"/>
        <v>0</v>
      </c>
      <c r="AW157" s="63">
        <f t="shared" si="238"/>
        <v>0</v>
      </c>
      <c r="AX157" s="63">
        <f t="shared" si="238"/>
        <v>0</v>
      </c>
      <c r="AY157" s="63">
        <f t="shared" si="238"/>
        <v>0</v>
      </c>
      <c r="AZ157" s="63">
        <f t="shared" si="238"/>
        <v>0</v>
      </c>
      <c r="BA157" s="63">
        <f t="shared" si="238"/>
        <v>0</v>
      </c>
      <c r="BB157" s="63">
        <f t="shared" si="238"/>
        <v>0</v>
      </c>
      <c r="BC157" s="63">
        <f t="shared" si="238"/>
        <v>0</v>
      </c>
      <c r="BD157" s="65">
        <f t="shared" si="239"/>
        <v>0</v>
      </c>
      <c r="BF157" s="68">
        <f t="shared" si="202"/>
        <v>0</v>
      </c>
      <c r="BH157" s="63">
        <f t="shared" si="240"/>
        <v>0</v>
      </c>
      <c r="BI157" s="63">
        <f t="shared" si="240"/>
        <v>0</v>
      </c>
      <c r="BJ157" s="63">
        <f t="shared" si="240"/>
        <v>0</v>
      </c>
      <c r="BK157" s="63">
        <f t="shared" si="240"/>
        <v>0</v>
      </c>
      <c r="BL157" s="63">
        <f t="shared" si="240"/>
        <v>0</v>
      </c>
      <c r="BM157" s="63">
        <f t="shared" si="240"/>
        <v>0</v>
      </c>
      <c r="BN157" s="63">
        <f t="shared" si="240"/>
        <v>0</v>
      </c>
      <c r="BO157" s="63">
        <f t="shared" si="240"/>
        <v>0</v>
      </c>
      <c r="BP157" s="63">
        <f t="shared" si="240"/>
        <v>0</v>
      </c>
      <c r="BQ157" s="65">
        <f t="shared" si="241"/>
        <v>0</v>
      </c>
      <c r="BS157" s="68">
        <f t="shared" si="203"/>
        <v>0</v>
      </c>
      <c r="BV157" s="93">
        <f t="shared" si="242"/>
        <v>0</v>
      </c>
      <c r="BW157" s="93">
        <f t="shared" si="242"/>
        <v>0</v>
      </c>
      <c r="BX157" s="93">
        <f t="shared" si="242"/>
        <v>0</v>
      </c>
      <c r="BY157" s="93">
        <f t="shared" si="242"/>
        <v>0</v>
      </c>
      <c r="BZ157" s="93">
        <f t="shared" si="242"/>
        <v>0</v>
      </c>
      <c r="CA157" s="93">
        <f t="shared" si="242"/>
        <v>0</v>
      </c>
      <c r="CB157" s="93">
        <f t="shared" si="242"/>
        <v>0</v>
      </c>
      <c r="CC157" s="93">
        <f t="shared" si="242"/>
        <v>0</v>
      </c>
      <c r="CD157" s="93">
        <f t="shared" si="242"/>
        <v>0</v>
      </c>
      <c r="CE157" s="94">
        <f t="shared" si="243"/>
        <v>0</v>
      </c>
      <c r="CF157" s="95"/>
      <c r="CG157" s="96">
        <f t="shared" si="204"/>
        <v>0</v>
      </c>
      <c r="CJ157" s="63">
        <f t="shared" si="244"/>
        <v>0</v>
      </c>
      <c r="CK157" s="63">
        <f t="shared" si="244"/>
        <v>0</v>
      </c>
      <c r="CL157" s="63">
        <f t="shared" si="244"/>
        <v>404430</v>
      </c>
      <c r="CM157" s="63">
        <f t="shared" si="244"/>
        <v>0</v>
      </c>
      <c r="CN157" s="63">
        <f t="shared" si="244"/>
        <v>0</v>
      </c>
      <c r="CO157" s="63">
        <f t="shared" si="244"/>
        <v>0</v>
      </c>
      <c r="CP157" s="63">
        <f t="shared" si="244"/>
        <v>0</v>
      </c>
      <c r="CQ157" s="63">
        <f t="shared" si="244"/>
        <v>0</v>
      </c>
      <c r="CR157" s="63">
        <f t="shared" si="244"/>
        <v>0</v>
      </c>
      <c r="CS157" s="65">
        <f t="shared" si="245"/>
        <v>404430</v>
      </c>
      <c r="CU157" s="68">
        <f t="shared" si="105"/>
        <v>404430</v>
      </c>
      <c r="CW157" s="63">
        <f t="shared" si="246"/>
        <v>0</v>
      </c>
      <c r="CX157" s="63">
        <f t="shared" si="246"/>
        <v>0</v>
      </c>
      <c r="CY157" s="63">
        <f t="shared" si="246"/>
        <v>0</v>
      </c>
      <c r="CZ157" s="63">
        <f t="shared" si="246"/>
        <v>0</v>
      </c>
      <c r="DA157" s="63">
        <f t="shared" si="246"/>
        <v>0</v>
      </c>
      <c r="DB157" s="63">
        <f t="shared" si="246"/>
        <v>0</v>
      </c>
      <c r="DC157" s="63">
        <f t="shared" si="246"/>
        <v>0</v>
      </c>
      <c r="DD157" s="63">
        <f t="shared" si="246"/>
        <v>0</v>
      </c>
      <c r="DE157" s="63">
        <f t="shared" si="246"/>
        <v>0</v>
      </c>
      <c r="DF157" s="63">
        <f t="shared" si="247"/>
        <v>0</v>
      </c>
      <c r="DH157" s="68">
        <f t="shared" si="205"/>
        <v>0</v>
      </c>
      <c r="DJ157" s="63">
        <f t="shared" si="248"/>
        <v>0</v>
      </c>
      <c r="DK157" s="63">
        <f t="shared" si="248"/>
        <v>0</v>
      </c>
      <c r="DL157" s="63">
        <f t="shared" si="248"/>
        <v>0</v>
      </c>
      <c r="DM157" s="63">
        <f t="shared" si="248"/>
        <v>0</v>
      </c>
      <c r="DN157" s="63">
        <f t="shared" si="248"/>
        <v>0</v>
      </c>
      <c r="DO157" s="63">
        <f t="shared" si="248"/>
        <v>0</v>
      </c>
      <c r="DP157" s="63">
        <f t="shared" si="248"/>
        <v>0</v>
      </c>
      <c r="DQ157" s="63">
        <f t="shared" si="248"/>
        <v>0</v>
      </c>
      <c r="DR157" s="63">
        <f t="shared" si="248"/>
        <v>0</v>
      </c>
      <c r="DS157" s="65">
        <f t="shared" si="249"/>
        <v>0</v>
      </c>
      <c r="DU157" s="68">
        <f t="shared" si="206"/>
        <v>0</v>
      </c>
      <c r="DW157" s="63">
        <f t="shared" si="250"/>
        <v>0</v>
      </c>
      <c r="DX157" s="63">
        <f t="shared" si="251"/>
        <v>0</v>
      </c>
      <c r="DY157" s="63">
        <f t="shared" si="251"/>
        <v>0</v>
      </c>
      <c r="DZ157" s="63">
        <f t="shared" si="251"/>
        <v>0</v>
      </c>
      <c r="EA157" s="63">
        <f t="shared" si="251"/>
        <v>0</v>
      </c>
      <c r="EB157" s="63">
        <f t="shared" si="251"/>
        <v>0</v>
      </c>
      <c r="EC157" s="63">
        <f t="shared" si="251"/>
        <v>0</v>
      </c>
      <c r="ED157" s="63">
        <f t="shared" si="251"/>
        <v>0</v>
      </c>
      <c r="EE157" s="63">
        <f t="shared" si="251"/>
        <v>0</v>
      </c>
      <c r="EF157" s="65">
        <f t="shared" si="252"/>
        <v>0</v>
      </c>
      <c r="EH157" s="68">
        <f t="shared" si="207"/>
        <v>0</v>
      </c>
      <c r="EK157" s="93">
        <f t="shared" si="253"/>
        <v>0</v>
      </c>
      <c r="EL157" s="93">
        <f t="shared" si="253"/>
        <v>0</v>
      </c>
      <c r="EM157" s="93">
        <f t="shared" si="253"/>
        <v>0</v>
      </c>
      <c r="EN157" s="93">
        <f t="shared" si="253"/>
        <v>0</v>
      </c>
      <c r="EO157" s="93">
        <f t="shared" si="253"/>
        <v>0</v>
      </c>
      <c r="EP157" s="93">
        <f t="shared" si="253"/>
        <v>0</v>
      </c>
      <c r="EQ157" s="93">
        <f t="shared" si="253"/>
        <v>0</v>
      </c>
      <c r="ER157" s="93">
        <f t="shared" si="253"/>
        <v>0</v>
      </c>
      <c r="ES157" s="93">
        <f t="shared" si="253"/>
        <v>0</v>
      </c>
      <c r="ET157" s="94">
        <f t="shared" si="254"/>
        <v>0</v>
      </c>
      <c r="EU157" s="95"/>
      <c r="EV157" s="96">
        <f t="shared" si="208"/>
        <v>0</v>
      </c>
    </row>
    <row r="158" spans="1:152" s="19" customFormat="1" ht="30" x14ac:dyDescent="0.25">
      <c r="A158" s="18" t="s">
        <v>426</v>
      </c>
      <c r="B158" s="21" t="s">
        <v>66</v>
      </c>
      <c r="C158" s="21" t="s">
        <v>298</v>
      </c>
      <c r="D158" s="22" t="s">
        <v>427</v>
      </c>
      <c r="E158" s="22"/>
      <c r="F158" s="10"/>
      <c r="G158" s="10">
        <f>404430-50000</f>
        <v>354430</v>
      </c>
      <c r="H158" s="10"/>
      <c r="I158" s="10">
        <f>SUM(E158:H158)</f>
        <v>354430</v>
      </c>
      <c r="J158" s="25"/>
      <c r="L158" s="44">
        <v>42226</v>
      </c>
      <c r="M158" s="45" t="s">
        <v>42</v>
      </c>
      <c r="N158" s="45" t="s">
        <v>42</v>
      </c>
      <c r="O158" s="45" t="s">
        <v>42</v>
      </c>
      <c r="P158" s="45"/>
      <c r="R158" s="69" t="s">
        <v>281</v>
      </c>
      <c r="S158" s="51"/>
      <c r="U158" s="63">
        <f t="shared" si="235"/>
        <v>0</v>
      </c>
      <c r="V158" s="63">
        <f t="shared" si="235"/>
        <v>0</v>
      </c>
      <c r="W158" s="63">
        <f t="shared" si="235"/>
        <v>354430</v>
      </c>
      <c r="X158" s="63">
        <f t="shared" si="235"/>
        <v>0</v>
      </c>
      <c r="Y158" s="63">
        <f t="shared" si="235"/>
        <v>0</v>
      </c>
      <c r="Z158" s="63">
        <f t="shared" si="235"/>
        <v>0</v>
      </c>
      <c r="AA158" s="63">
        <f t="shared" si="235"/>
        <v>0</v>
      </c>
      <c r="AB158" s="63">
        <f t="shared" si="235"/>
        <v>0</v>
      </c>
      <c r="AC158" s="63">
        <f t="shared" si="235"/>
        <v>0</v>
      </c>
      <c r="AD158" s="65">
        <f>SUM(U158:AC158)</f>
        <v>354430</v>
      </c>
      <c r="AF158" s="68">
        <f>+AD158-G158</f>
        <v>0</v>
      </c>
      <c r="AH158" s="63">
        <f t="shared" si="236"/>
        <v>0</v>
      </c>
      <c r="AI158" s="63">
        <f t="shared" si="236"/>
        <v>0</v>
      </c>
      <c r="AJ158" s="63">
        <f t="shared" si="236"/>
        <v>0</v>
      </c>
      <c r="AK158" s="63">
        <f t="shared" si="236"/>
        <v>0</v>
      </c>
      <c r="AL158" s="63">
        <f t="shared" si="236"/>
        <v>0</v>
      </c>
      <c r="AM158" s="63">
        <f t="shared" si="236"/>
        <v>0</v>
      </c>
      <c r="AN158" s="63">
        <f t="shared" si="236"/>
        <v>0</v>
      </c>
      <c r="AO158" s="63">
        <f t="shared" si="236"/>
        <v>0</v>
      </c>
      <c r="AP158" s="63">
        <f t="shared" si="236"/>
        <v>0</v>
      </c>
      <c r="AQ158" s="65">
        <f>SUM(AH158:AP158)</f>
        <v>0</v>
      </c>
      <c r="AS158" s="68">
        <f>+AQ158-F158</f>
        <v>0</v>
      </c>
      <c r="AU158" s="63">
        <f t="shared" si="238"/>
        <v>0</v>
      </c>
      <c r="AV158" s="63">
        <f t="shared" si="238"/>
        <v>0</v>
      </c>
      <c r="AW158" s="63">
        <f t="shared" si="238"/>
        <v>0</v>
      </c>
      <c r="AX158" s="63">
        <f t="shared" si="238"/>
        <v>0</v>
      </c>
      <c r="AY158" s="63">
        <f t="shared" si="238"/>
        <v>0</v>
      </c>
      <c r="AZ158" s="63">
        <f t="shared" si="238"/>
        <v>0</v>
      </c>
      <c r="BA158" s="63">
        <f t="shared" si="238"/>
        <v>0</v>
      </c>
      <c r="BB158" s="63">
        <f t="shared" si="238"/>
        <v>0</v>
      </c>
      <c r="BC158" s="63">
        <f t="shared" si="238"/>
        <v>0</v>
      </c>
      <c r="BD158" s="65">
        <f>SUM(AU158:BC158)</f>
        <v>0</v>
      </c>
      <c r="BF158" s="68">
        <f>+BD158-H158</f>
        <v>0</v>
      </c>
      <c r="BH158" s="63">
        <f t="shared" si="240"/>
        <v>0</v>
      </c>
      <c r="BI158" s="63">
        <f t="shared" si="240"/>
        <v>0</v>
      </c>
      <c r="BJ158" s="63">
        <f t="shared" si="240"/>
        <v>0</v>
      </c>
      <c r="BK158" s="63">
        <f t="shared" si="240"/>
        <v>0</v>
      </c>
      <c r="BL158" s="63">
        <f t="shared" si="240"/>
        <v>0</v>
      </c>
      <c r="BM158" s="63">
        <f t="shared" si="240"/>
        <v>0</v>
      </c>
      <c r="BN158" s="63">
        <f t="shared" si="240"/>
        <v>0</v>
      </c>
      <c r="BO158" s="63">
        <f t="shared" si="240"/>
        <v>0</v>
      </c>
      <c r="BP158" s="63">
        <f t="shared" si="240"/>
        <v>0</v>
      </c>
      <c r="BQ158" s="65">
        <f>SUM(BH158:BP158)</f>
        <v>0</v>
      </c>
      <c r="BS158" s="68">
        <f>+BQ158-E158</f>
        <v>0</v>
      </c>
      <c r="BV158" s="93"/>
      <c r="BW158" s="93"/>
      <c r="BX158" s="93"/>
      <c r="BY158" s="93"/>
      <c r="BZ158" s="93"/>
      <c r="CA158" s="93"/>
      <c r="CB158" s="93"/>
      <c r="CC158" s="93"/>
      <c r="CD158" s="93"/>
      <c r="CE158" s="94"/>
      <c r="CF158" s="95"/>
      <c r="CG158" s="96"/>
      <c r="CJ158" s="63"/>
      <c r="CK158" s="63"/>
      <c r="CL158" s="63"/>
      <c r="CM158" s="63"/>
      <c r="CN158" s="63"/>
      <c r="CO158" s="63"/>
      <c r="CP158" s="63"/>
      <c r="CQ158" s="63"/>
      <c r="CR158" s="63"/>
      <c r="CS158" s="65"/>
      <c r="CU158" s="68"/>
      <c r="CW158" s="63"/>
      <c r="CX158" s="63"/>
      <c r="CY158" s="63"/>
      <c r="CZ158" s="63"/>
      <c r="DA158" s="63"/>
      <c r="DB158" s="63"/>
      <c r="DC158" s="63"/>
      <c r="DD158" s="63"/>
      <c r="DE158" s="63"/>
      <c r="DF158" s="63"/>
      <c r="DH158" s="68"/>
      <c r="DJ158" s="63"/>
      <c r="DK158" s="63"/>
      <c r="DL158" s="63"/>
      <c r="DM158" s="63"/>
      <c r="DN158" s="63"/>
      <c r="DO158" s="63"/>
      <c r="DP158" s="63"/>
      <c r="DQ158" s="63"/>
      <c r="DR158" s="63"/>
      <c r="DS158" s="65"/>
      <c r="DU158" s="68"/>
      <c r="DW158" s="63"/>
      <c r="DX158" s="63"/>
      <c r="DY158" s="63"/>
      <c r="DZ158" s="63"/>
      <c r="EA158" s="63"/>
      <c r="EB158" s="63"/>
      <c r="EC158" s="63"/>
      <c r="ED158" s="63"/>
      <c r="EE158" s="63"/>
      <c r="EF158" s="63"/>
      <c r="EH158" s="68"/>
      <c r="EK158" s="93"/>
      <c r="EL158" s="93"/>
      <c r="EM158" s="93"/>
      <c r="EN158" s="93"/>
      <c r="EO158" s="93"/>
      <c r="EP158" s="93"/>
      <c r="EQ158" s="93"/>
      <c r="ER158" s="93"/>
      <c r="ES158" s="93"/>
      <c r="ET158" s="94"/>
      <c r="EU158" s="95"/>
      <c r="EV158" s="96"/>
    </row>
    <row r="159" spans="1:152" s="19" customFormat="1" ht="15" x14ac:dyDescent="0.25">
      <c r="A159" s="18" t="s">
        <v>267</v>
      </c>
      <c r="B159" s="21"/>
      <c r="C159" s="21"/>
      <c r="D159" s="22"/>
      <c r="E159" s="22"/>
      <c r="F159" s="10"/>
      <c r="G159" s="10"/>
      <c r="H159" s="10"/>
      <c r="I159" s="10"/>
      <c r="J159" s="25"/>
      <c r="L159" s="44"/>
      <c r="M159" s="45"/>
      <c r="N159" s="45"/>
      <c r="O159" s="45"/>
      <c r="P159" s="45"/>
      <c r="R159" s="69" t="s">
        <v>282</v>
      </c>
      <c r="S159" s="51"/>
      <c r="U159" s="63">
        <f t="shared" si="235"/>
        <v>0</v>
      </c>
      <c r="V159" s="63">
        <f t="shared" si="235"/>
        <v>0</v>
      </c>
      <c r="W159" s="63">
        <f t="shared" si="235"/>
        <v>0</v>
      </c>
      <c r="X159" s="63">
        <f t="shared" si="235"/>
        <v>0</v>
      </c>
      <c r="Y159" s="63">
        <f t="shared" si="235"/>
        <v>0</v>
      </c>
      <c r="Z159" s="63">
        <f t="shared" si="235"/>
        <v>0</v>
      </c>
      <c r="AA159" s="63">
        <f t="shared" si="235"/>
        <v>0</v>
      </c>
      <c r="AB159" s="63">
        <f t="shared" si="235"/>
        <v>0</v>
      </c>
      <c r="AC159" s="63">
        <f t="shared" si="235"/>
        <v>0</v>
      </c>
      <c r="AD159" s="65">
        <f t="shared" si="98"/>
        <v>0</v>
      </c>
      <c r="AF159" s="68">
        <f t="shared" si="103"/>
        <v>0</v>
      </c>
      <c r="AH159" s="63">
        <f t="shared" si="236"/>
        <v>0</v>
      </c>
      <c r="AI159" s="63">
        <f t="shared" si="236"/>
        <v>0</v>
      </c>
      <c r="AJ159" s="63">
        <f t="shared" si="236"/>
        <v>0</v>
      </c>
      <c r="AK159" s="63">
        <f t="shared" si="236"/>
        <v>0</v>
      </c>
      <c r="AL159" s="63">
        <f t="shared" si="236"/>
        <v>0</v>
      </c>
      <c r="AM159" s="63">
        <f t="shared" si="236"/>
        <v>0</v>
      </c>
      <c r="AN159" s="63">
        <f t="shared" si="236"/>
        <v>0</v>
      </c>
      <c r="AO159" s="63">
        <f t="shared" si="236"/>
        <v>0</v>
      </c>
      <c r="AP159" s="63">
        <f t="shared" si="236"/>
        <v>0</v>
      </c>
      <c r="AQ159" s="65">
        <f t="shared" si="237"/>
        <v>0</v>
      </c>
      <c r="AS159" s="68">
        <f t="shared" si="201"/>
        <v>0</v>
      </c>
      <c r="AU159" s="63">
        <f t="shared" si="238"/>
        <v>0</v>
      </c>
      <c r="AV159" s="63">
        <f t="shared" si="238"/>
        <v>0</v>
      </c>
      <c r="AW159" s="63">
        <f t="shared" si="238"/>
        <v>0</v>
      </c>
      <c r="AX159" s="63">
        <f t="shared" si="238"/>
        <v>0</v>
      </c>
      <c r="AY159" s="63">
        <f t="shared" si="238"/>
        <v>0</v>
      </c>
      <c r="AZ159" s="63">
        <f t="shared" si="238"/>
        <v>0</v>
      </c>
      <c r="BA159" s="63">
        <f t="shared" si="238"/>
        <v>0</v>
      </c>
      <c r="BB159" s="63">
        <f t="shared" si="238"/>
        <v>0</v>
      </c>
      <c r="BC159" s="63">
        <f t="shared" si="238"/>
        <v>0</v>
      </c>
      <c r="BD159" s="65">
        <f t="shared" si="239"/>
        <v>0</v>
      </c>
      <c r="BF159" s="68">
        <f t="shared" si="202"/>
        <v>0</v>
      </c>
      <c r="BH159" s="63">
        <f t="shared" si="240"/>
        <v>0</v>
      </c>
      <c r="BI159" s="63">
        <f t="shared" si="240"/>
        <v>0</v>
      </c>
      <c r="BJ159" s="63">
        <f t="shared" si="240"/>
        <v>0</v>
      </c>
      <c r="BK159" s="63">
        <f t="shared" si="240"/>
        <v>0</v>
      </c>
      <c r="BL159" s="63">
        <f t="shared" si="240"/>
        <v>0</v>
      </c>
      <c r="BM159" s="63">
        <f t="shared" si="240"/>
        <v>0</v>
      </c>
      <c r="BN159" s="63">
        <f t="shared" si="240"/>
        <v>0</v>
      </c>
      <c r="BO159" s="63">
        <f t="shared" si="240"/>
        <v>0</v>
      </c>
      <c r="BP159" s="63">
        <f t="shared" si="240"/>
        <v>0</v>
      </c>
      <c r="BQ159" s="65">
        <f t="shared" si="241"/>
        <v>0</v>
      </c>
      <c r="BS159" s="68">
        <f t="shared" si="203"/>
        <v>0</v>
      </c>
      <c r="BV159" s="93">
        <f t="shared" si="242"/>
        <v>0</v>
      </c>
      <c r="BW159" s="93">
        <f t="shared" si="242"/>
        <v>0</v>
      </c>
      <c r="BX159" s="93">
        <f t="shared" si="242"/>
        <v>0</v>
      </c>
      <c r="BY159" s="93">
        <f t="shared" si="242"/>
        <v>0</v>
      </c>
      <c r="BZ159" s="93">
        <f t="shared" si="242"/>
        <v>0</v>
      </c>
      <c r="CA159" s="93">
        <f t="shared" si="242"/>
        <v>0</v>
      </c>
      <c r="CB159" s="93">
        <f t="shared" si="242"/>
        <v>0</v>
      </c>
      <c r="CC159" s="93">
        <f t="shared" si="242"/>
        <v>0</v>
      </c>
      <c r="CD159" s="93">
        <f t="shared" si="242"/>
        <v>0</v>
      </c>
      <c r="CE159" s="94">
        <f t="shared" si="243"/>
        <v>0</v>
      </c>
      <c r="CF159" s="95"/>
      <c r="CG159" s="96">
        <f t="shared" si="204"/>
        <v>0</v>
      </c>
      <c r="CJ159" s="63">
        <f t="shared" si="244"/>
        <v>0</v>
      </c>
      <c r="CK159" s="63">
        <f t="shared" si="244"/>
        <v>0</v>
      </c>
      <c r="CL159" s="63">
        <f t="shared" si="244"/>
        <v>0</v>
      </c>
      <c r="CM159" s="63">
        <f t="shared" si="244"/>
        <v>0</v>
      </c>
      <c r="CN159" s="63">
        <f t="shared" si="244"/>
        <v>0</v>
      </c>
      <c r="CO159" s="63">
        <f t="shared" si="244"/>
        <v>0</v>
      </c>
      <c r="CP159" s="63">
        <f t="shared" si="244"/>
        <v>0</v>
      </c>
      <c r="CQ159" s="63">
        <f t="shared" si="244"/>
        <v>0</v>
      </c>
      <c r="CR159" s="63">
        <f t="shared" si="244"/>
        <v>0</v>
      </c>
      <c r="CS159" s="65">
        <f t="shared" si="245"/>
        <v>0</v>
      </c>
      <c r="CU159" s="68">
        <f t="shared" si="105"/>
        <v>0</v>
      </c>
      <c r="CW159" s="63">
        <f t="shared" si="246"/>
        <v>0</v>
      </c>
      <c r="CX159" s="63">
        <f t="shared" si="246"/>
        <v>0</v>
      </c>
      <c r="CY159" s="63">
        <f t="shared" si="246"/>
        <v>0</v>
      </c>
      <c r="CZ159" s="63">
        <f t="shared" si="246"/>
        <v>0</v>
      </c>
      <c r="DA159" s="63">
        <f t="shared" si="246"/>
        <v>0</v>
      </c>
      <c r="DB159" s="63">
        <f t="shared" si="246"/>
        <v>0</v>
      </c>
      <c r="DC159" s="63">
        <f t="shared" si="246"/>
        <v>0</v>
      </c>
      <c r="DD159" s="63">
        <f t="shared" si="246"/>
        <v>0</v>
      </c>
      <c r="DE159" s="63">
        <f t="shared" si="246"/>
        <v>0</v>
      </c>
      <c r="DF159" s="63">
        <f t="shared" si="247"/>
        <v>0</v>
      </c>
      <c r="DH159" s="68">
        <f t="shared" si="205"/>
        <v>0</v>
      </c>
      <c r="DJ159" s="63">
        <f t="shared" si="248"/>
        <v>0</v>
      </c>
      <c r="DK159" s="63">
        <f t="shared" si="248"/>
        <v>0</v>
      </c>
      <c r="DL159" s="63">
        <f t="shared" si="248"/>
        <v>0</v>
      </c>
      <c r="DM159" s="63">
        <f t="shared" si="248"/>
        <v>0</v>
      </c>
      <c r="DN159" s="63">
        <f t="shared" si="248"/>
        <v>0</v>
      </c>
      <c r="DO159" s="63">
        <f t="shared" si="248"/>
        <v>0</v>
      </c>
      <c r="DP159" s="63">
        <f t="shared" si="248"/>
        <v>0</v>
      </c>
      <c r="DQ159" s="63">
        <f t="shared" si="248"/>
        <v>0</v>
      </c>
      <c r="DR159" s="63">
        <f t="shared" si="248"/>
        <v>0</v>
      </c>
      <c r="DS159" s="65">
        <f t="shared" si="249"/>
        <v>0</v>
      </c>
      <c r="DU159" s="68">
        <f t="shared" si="206"/>
        <v>0</v>
      </c>
      <c r="DW159" s="63">
        <f t="shared" si="250"/>
        <v>0</v>
      </c>
      <c r="DX159" s="63">
        <f t="shared" si="251"/>
        <v>0</v>
      </c>
      <c r="DY159" s="63">
        <f t="shared" si="251"/>
        <v>0</v>
      </c>
      <c r="DZ159" s="63">
        <f t="shared" si="251"/>
        <v>0</v>
      </c>
      <c r="EA159" s="63">
        <f t="shared" si="251"/>
        <v>0</v>
      </c>
      <c r="EB159" s="63">
        <f t="shared" si="251"/>
        <v>0</v>
      </c>
      <c r="EC159" s="63">
        <f t="shared" si="251"/>
        <v>0</v>
      </c>
      <c r="ED159" s="63">
        <f t="shared" si="251"/>
        <v>0</v>
      </c>
      <c r="EE159" s="63">
        <f t="shared" si="251"/>
        <v>0</v>
      </c>
      <c r="EF159" s="65">
        <f t="shared" si="252"/>
        <v>0</v>
      </c>
      <c r="EH159" s="68">
        <f t="shared" si="207"/>
        <v>0</v>
      </c>
      <c r="EK159" s="93">
        <f t="shared" si="253"/>
        <v>0</v>
      </c>
      <c r="EL159" s="93">
        <f t="shared" si="253"/>
        <v>0</v>
      </c>
      <c r="EM159" s="93">
        <f t="shared" si="253"/>
        <v>0</v>
      </c>
      <c r="EN159" s="93">
        <f t="shared" si="253"/>
        <v>0</v>
      </c>
      <c r="EO159" s="93">
        <f t="shared" si="253"/>
        <v>0</v>
      </c>
      <c r="EP159" s="93">
        <f t="shared" si="253"/>
        <v>0</v>
      </c>
      <c r="EQ159" s="93">
        <f t="shared" si="253"/>
        <v>0</v>
      </c>
      <c r="ER159" s="93">
        <f t="shared" si="253"/>
        <v>0</v>
      </c>
      <c r="ES159" s="93">
        <f t="shared" si="253"/>
        <v>0</v>
      </c>
      <c r="ET159" s="94">
        <f t="shared" si="254"/>
        <v>0</v>
      </c>
      <c r="EU159" s="95"/>
      <c r="EV159" s="96">
        <f t="shared" si="208"/>
        <v>0</v>
      </c>
    </row>
    <row r="160" spans="1:152" s="19" customFormat="1" ht="30" x14ac:dyDescent="0.25">
      <c r="A160" s="18" t="s">
        <v>368</v>
      </c>
      <c r="B160" s="21" t="s">
        <v>105</v>
      </c>
      <c r="C160" s="21" t="s">
        <v>294</v>
      </c>
      <c r="D160" s="22" t="s">
        <v>107</v>
      </c>
      <c r="E160" s="22"/>
      <c r="F160" s="10"/>
      <c r="G160" s="10">
        <v>-4558670</v>
      </c>
      <c r="H160" s="10"/>
      <c r="I160" s="10">
        <f t="shared" si="255"/>
        <v>-4558670</v>
      </c>
      <c r="J160" s="25"/>
      <c r="L160" s="44">
        <v>42234</v>
      </c>
      <c r="M160" s="45" t="s">
        <v>106</v>
      </c>
      <c r="N160" s="45" t="s">
        <v>42</v>
      </c>
      <c r="O160" s="45" t="s">
        <v>42</v>
      </c>
      <c r="P160" s="45"/>
      <c r="R160" s="69" t="s">
        <v>282</v>
      </c>
      <c r="S160" s="51"/>
      <c r="U160" s="63">
        <f t="shared" si="235"/>
        <v>0</v>
      </c>
      <c r="V160" s="63">
        <f t="shared" si="235"/>
        <v>0</v>
      </c>
      <c r="W160" s="63">
        <f t="shared" si="235"/>
        <v>0</v>
      </c>
      <c r="X160" s="63">
        <f t="shared" si="235"/>
        <v>0</v>
      </c>
      <c r="Y160" s="63">
        <f t="shared" si="235"/>
        <v>0</v>
      </c>
      <c r="Z160" s="63">
        <f t="shared" si="235"/>
        <v>0</v>
      </c>
      <c r="AA160" s="63">
        <f t="shared" si="235"/>
        <v>0</v>
      </c>
      <c r="AB160" s="63">
        <f t="shared" si="235"/>
        <v>0</v>
      </c>
      <c r="AC160" s="63">
        <f t="shared" si="235"/>
        <v>0</v>
      </c>
      <c r="AD160" s="65">
        <f t="shared" si="98"/>
        <v>0</v>
      </c>
      <c r="AF160" s="68">
        <f t="shared" si="103"/>
        <v>4558670</v>
      </c>
      <c r="AH160" s="63">
        <f t="shared" si="236"/>
        <v>0</v>
      </c>
      <c r="AI160" s="63">
        <f t="shared" si="236"/>
        <v>0</v>
      </c>
      <c r="AJ160" s="63">
        <f t="shared" si="236"/>
        <v>0</v>
      </c>
      <c r="AK160" s="63">
        <f t="shared" si="236"/>
        <v>0</v>
      </c>
      <c r="AL160" s="63">
        <f t="shared" si="236"/>
        <v>0</v>
      </c>
      <c r="AM160" s="63">
        <f t="shared" si="236"/>
        <v>0</v>
      </c>
      <c r="AN160" s="63">
        <f t="shared" si="236"/>
        <v>0</v>
      </c>
      <c r="AO160" s="63">
        <f t="shared" si="236"/>
        <v>0</v>
      </c>
      <c r="AP160" s="63">
        <f t="shared" si="236"/>
        <v>0</v>
      </c>
      <c r="AQ160" s="65">
        <f t="shared" si="237"/>
        <v>0</v>
      </c>
      <c r="AS160" s="68">
        <f t="shared" si="201"/>
        <v>0</v>
      </c>
      <c r="AU160" s="63">
        <f t="shared" si="238"/>
        <v>0</v>
      </c>
      <c r="AV160" s="63">
        <f t="shared" si="238"/>
        <v>0</v>
      </c>
      <c r="AW160" s="63">
        <f t="shared" si="238"/>
        <v>0</v>
      </c>
      <c r="AX160" s="63">
        <f t="shared" si="238"/>
        <v>0</v>
      </c>
      <c r="AY160" s="63">
        <f t="shared" si="238"/>
        <v>0</v>
      </c>
      <c r="AZ160" s="63">
        <f t="shared" si="238"/>
        <v>0</v>
      </c>
      <c r="BA160" s="63">
        <f t="shared" si="238"/>
        <v>0</v>
      </c>
      <c r="BB160" s="63">
        <f t="shared" si="238"/>
        <v>0</v>
      </c>
      <c r="BC160" s="63">
        <f t="shared" si="238"/>
        <v>0</v>
      </c>
      <c r="BD160" s="65">
        <f t="shared" si="239"/>
        <v>0</v>
      </c>
      <c r="BF160" s="68">
        <f t="shared" si="202"/>
        <v>0</v>
      </c>
      <c r="BH160" s="63">
        <f t="shared" si="240"/>
        <v>0</v>
      </c>
      <c r="BI160" s="63">
        <f t="shared" si="240"/>
        <v>0</v>
      </c>
      <c r="BJ160" s="63">
        <f t="shared" si="240"/>
        <v>0</v>
      </c>
      <c r="BK160" s="63">
        <f t="shared" si="240"/>
        <v>0</v>
      </c>
      <c r="BL160" s="63">
        <f t="shared" si="240"/>
        <v>0</v>
      </c>
      <c r="BM160" s="63">
        <f t="shared" si="240"/>
        <v>0</v>
      </c>
      <c r="BN160" s="63">
        <f t="shared" si="240"/>
        <v>0</v>
      </c>
      <c r="BO160" s="63">
        <f t="shared" si="240"/>
        <v>0</v>
      </c>
      <c r="BP160" s="63">
        <f t="shared" si="240"/>
        <v>0</v>
      </c>
      <c r="BQ160" s="65">
        <f t="shared" si="241"/>
        <v>0</v>
      </c>
      <c r="BS160" s="68">
        <f t="shared" si="203"/>
        <v>0</v>
      </c>
      <c r="BV160" s="93">
        <f t="shared" si="242"/>
        <v>0</v>
      </c>
      <c r="BW160" s="93">
        <f t="shared" si="242"/>
        <v>0</v>
      </c>
      <c r="BX160" s="93">
        <f t="shared" si="242"/>
        <v>0</v>
      </c>
      <c r="BY160" s="93">
        <f t="shared" si="242"/>
        <v>0</v>
      </c>
      <c r="BZ160" s="93">
        <f t="shared" si="242"/>
        <v>0</v>
      </c>
      <c r="CA160" s="93">
        <f t="shared" si="242"/>
        <v>0</v>
      </c>
      <c r="CB160" s="93">
        <f t="shared" si="242"/>
        <v>0</v>
      </c>
      <c r="CC160" s="93">
        <f t="shared" si="242"/>
        <v>0</v>
      </c>
      <c r="CD160" s="93">
        <f t="shared" si="242"/>
        <v>0</v>
      </c>
      <c r="CE160" s="94">
        <f t="shared" si="243"/>
        <v>0</v>
      </c>
      <c r="CF160" s="95"/>
      <c r="CG160" s="96">
        <f t="shared" si="204"/>
        <v>0</v>
      </c>
      <c r="CJ160" s="63">
        <f t="shared" si="244"/>
        <v>0</v>
      </c>
      <c r="CK160" s="63">
        <f t="shared" si="244"/>
        <v>0</v>
      </c>
      <c r="CL160" s="63">
        <f t="shared" si="244"/>
        <v>0</v>
      </c>
      <c r="CM160" s="63">
        <f t="shared" si="244"/>
        <v>0</v>
      </c>
      <c r="CN160" s="63">
        <f t="shared" si="244"/>
        <v>0</v>
      </c>
      <c r="CO160" s="63">
        <f t="shared" si="244"/>
        <v>-4558670</v>
      </c>
      <c r="CP160" s="63">
        <f t="shared" si="244"/>
        <v>0</v>
      </c>
      <c r="CQ160" s="63">
        <f t="shared" si="244"/>
        <v>0</v>
      </c>
      <c r="CR160" s="63">
        <f t="shared" si="244"/>
        <v>0</v>
      </c>
      <c r="CS160" s="65">
        <f t="shared" si="245"/>
        <v>-4558670</v>
      </c>
      <c r="CU160" s="68">
        <f t="shared" si="105"/>
        <v>-4558670</v>
      </c>
      <c r="CW160" s="63">
        <f t="shared" si="246"/>
        <v>0</v>
      </c>
      <c r="CX160" s="63">
        <f t="shared" si="246"/>
        <v>0</v>
      </c>
      <c r="CY160" s="63">
        <f t="shared" si="246"/>
        <v>0</v>
      </c>
      <c r="CZ160" s="63">
        <f t="shared" si="246"/>
        <v>0</v>
      </c>
      <c r="DA160" s="63">
        <f t="shared" si="246"/>
        <v>0</v>
      </c>
      <c r="DB160" s="63">
        <f t="shared" si="246"/>
        <v>0</v>
      </c>
      <c r="DC160" s="63">
        <f t="shared" si="246"/>
        <v>0</v>
      </c>
      <c r="DD160" s="63">
        <f t="shared" si="246"/>
        <v>0</v>
      </c>
      <c r="DE160" s="63">
        <f t="shared" si="246"/>
        <v>0</v>
      </c>
      <c r="DF160" s="63">
        <f t="shared" si="247"/>
        <v>0</v>
      </c>
      <c r="DH160" s="68">
        <f t="shared" si="205"/>
        <v>0</v>
      </c>
      <c r="DJ160" s="63">
        <f t="shared" si="248"/>
        <v>0</v>
      </c>
      <c r="DK160" s="63">
        <f t="shared" si="248"/>
        <v>0</v>
      </c>
      <c r="DL160" s="63">
        <f t="shared" si="248"/>
        <v>0</v>
      </c>
      <c r="DM160" s="63">
        <f t="shared" si="248"/>
        <v>0</v>
      </c>
      <c r="DN160" s="63">
        <f t="shared" si="248"/>
        <v>0</v>
      </c>
      <c r="DO160" s="63">
        <f t="shared" si="248"/>
        <v>0</v>
      </c>
      <c r="DP160" s="63">
        <f t="shared" si="248"/>
        <v>0</v>
      </c>
      <c r="DQ160" s="63">
        <f t="shared" si="248"/>
        <v>0</v>
      </c>
      <c r="DR160" s="63">
        <f t="shared" si="248"/>
        <v>0</v>
      </c>
      <c r="DS160" s="65">
        <f t="shared" si="249"/>
        <v>0</v>
      </c>
      <c r="DU160" s="68">
        <f t="shared" si="206"/>
        <v>0</v>
      </c>
      <c r="DW160" s="63">
        <f t="shared" si="250"/>
        <v>0</v>
      </c>
      <c r="DX160" s="63">
        <f t="shared" si="251"/>
        <v>0</v>
      </c>
      <c r="DY160" s="63">
        <f t="shared" si="251"/>
        <v>0</v>
      </c>
      <c r="DZ160" s="63">
        <f t="shared" si="251"/>
        <v>0</v>
      </c>
      <c r="EA160" s="63">
        <f t="shared" si="251"/>
        <v>0</v>
      </c>
      <c r="EB160" s="63">
        <f t="shared" si="251"/>
        <v>0</v>
      </c>
      <c r="EC160" s="63">
        <f t="shared" si="251"/>
        <v>0</v>
      </c>
      <c r="ED160" s="63">
        <f t="shared" si="251"/>
        <v>0</v>
      </c>
      <c r="EE160" s="63">
        <f t="shared" si="251"/>
        <v>0</v>
      </c>
      <c r="EF160" s="65">
        <f t="shared" si="252"/>
        <v>0</v>
      </c>
      <c r="EH160" s="68">
        <f t="shared" si="207"/>
        <v>0</v>
      </c>
      <c r="EK160" s="93">
        <f t="shared" si="253"/>
        <v>0</v>
      </c>
      <c r="EL160" s="93">
        <f t="shared" si="253"/>
        <v>0</v>
      </c>
      <c r="EM160" s="93">
        <f t="shared" si="253"/>
        <v>0</v>
      </c>
      <c r="EN160" s="93">
        <f t="shared" si="253"/>
        <v>0</v>
      </c>
      <c r="EO160" s="93">
        <f t="shared" si="253"/>
        <v>0</v>
      </c>
      <c r="EP160" s="93">
        <f t="shared" si="253"/>
        <v>0</v>
      </c>
      <c r="EQ160" s="93">
        <f t="shared" si="253"/>
        <v>0</v>
      </c>
      <c r="ER160" s="93">
        <f t="shared" si="253"/>
        <v>0</v>
      </c>
      <c r="ES160" s="93">
        <f t="shared" si="253"/>
        <v>0</v>
      </c>
      <c r="ET160" s="94">
        <f t="shared" si="254"/>
        <v>0</v>
      </c>
      <c r="EU160" s="95"/>
      <c r="EV160" s="96">
        <f t="shared" si="208"/>
        <v>0</v>
      </c>
    </row>
    <row r="161" spans="1:152" s="19" customFormat="1" ht="45" x14ac:dyDescent="0.25">
      <c r="A161" s="18">
        <v>3.07</v>
      </c>
      <c r="B161" s="21" t="s">
        <v>106</v>
      </c>
      <c r="C161" s="21" t="s">
        <v>294</v>
      </c>
      <c r="D161" s="22" t="s">
        <v>113</v>
      </c>
      <c r="E161" s="22"/>
      <c r="F161" s="10"/>
      <c r="G161" s="10">
        <f>+F125</f>
        <v>-4107017</v>
      </c>
      <c r="H161" s="10"/>
      <c r="I161" s="10">
        <f t="shared" si="255"/>
        <v>-4107017</v>
      </c>
      <c r="J161" s="25"/>
      <c r="L161" s="44">
        <v>42234</v>
      </c>
      <c r="M161" s="45" t="s">
        <v>105</v>
      </c>
      <c r="N161" s="45" t="s">
        <v>42</v>
      </c>
      <c r="O161" s="45" t="s">
        <v>42</v>
      </c>
      <c r="P161" s="45"/>
      <c r="R161" s="69" t="s">
        <v>282</v>
      </c>
      <c r="S161" s="51"/>
      <c r="U161" s="63">
        <f t="shared" si="235"/>
        <v>0</v>
      </c>
      <c r="V161" s="63">
        <f t="shared" si="235"/>
        <v>0</v>
      </c>
      <c r="W161" s="63">
        <f t="shared" si="235"/>
        <v>0</v>
      </c>
      <c r="X161" s="63">
        <f t="shared" si="235"/>
        <v>0</v>
      </c>
      <c r="Y161" s="63">
        <f t="shared" si="235"/>
        <v>0</v>
      </c>
      <c r="Z161" s="63">
        <f t="shared" si="235"/>
        <v>0</v>
      </c>
      <c r="AA161" s="63">
        <f t="shared" si="235"/>
        <v>0</v>
      </c>
      <c r="AB161" s="63">
        <f t="shared" si="235"/>
        <v>0</v>
      </c>
      <c r="AC161" s="63">
        <f t="shared" si="235"/>
        <v>0</v>
      </c>
      <c r="AD161" s="65">
        <f t="shared" si="98"/>
        <v>0</v>
      </c>
      <c r="AF161" s="68">
        <f t="shared" si="103"/>
        <v>4107017</v>
      </c>
      <c r="AH161" s="63">
        <f t="shared" si="236"/>
        <v>0</v>
      </c>
      <c r="AI161" s="63">
        <f t="shared" si="236"/>
        <v>0</v>
      </c>
      <c r="AJ161" s="63">
        <f t="shared" si="236"/>
        <v>0</v>
      </c>
      <c r="AK161" s="63">
        <f t="shared" si="236"/>
        <v>0</v>
      </c>
      <c r="AL161" s="63">
        <f t="shared" si="236"/>
        <v>0</v>
      </c>
      <c r="AM161" s="63">
        <f t="shared" si="236"/>
        <v>0</v>
      </c>
      <c r="AN161" s="63">
        <f t="shared" si="236"/>
        <v>0</v>
      </c>
      <c r="AO161" s="63">
        <f t="shared" si="236"/>
        <v>0</v>
      </c>
      <c r="AP161" s="63">
        <f t="shared" si="236"/>
        <v>0</v>
      </c>
      <c r="AQ161" s="65">
        <f t="shared" si="237"/>
        <v>0</v>
      </c>
      <c r="AS161" s="68">
        <f t="shared" si="201"/>
        <v>0</v>
      </c>
      <c r="AU161" s="63">
        <f t="shared" si="238"/>
        <v>0</v>
      </c>
      <c r="AV161" s="63">
        <f t="shared" si="238"/>
        <v>0</v>
      </c>
      <c r="AW161" s="63">
        <f t="shared" si="238"/>
        <v>0</v>
      </c>
      <c r="AX161" s="63">
        <f t="shared" si="238"/>
        <v>0</v>
      </c>
      <c r="AY161" s="63">
        <f t="shared" si="238"/>
        <v>0</v>
      </c>
      <c r="AZ161" s="63">
        <f t="shared" si="238"/>
        <v>0</v>
      </c>
      <c r="BA161" s="63">
        <f t="shared" si="238"/>
        <v>0</v>
      </c>
      <c r="BB161" s="63">
        <f t="shared" si="238"/>
        <v>0</v>
      </c>
      <c r="BC161" s="63">
        <f t="shared" si="238"/>
        <v>0</v>
      </c>
      <c r="BD161" s="65">
        <f t="shared" si="239"/>
        <v>0</v>
      </c>
      <c r="BF161" s="68">
        <f t="shared" si="202"/>
        <v>0</v>
      </c>
      <c r="BH161" s="63">
        <f t="shared" si="240"/>
        <v>0</v>
      </c>
      <c r="BI161" s="63">
        <f t="shared" si="240"/>
        <v>0</v>
      </c>
      <c r="BJ161" s="63">
        <f t="shared" si="240"/>
        <v>0</v>
      </c>
      <c r="BK161" s="63">
        <f t="shared" si="240"/>
        <v>0</v>
      </c>
      <c r="BL161" s="63">
        <f t="shared" si="240"/>
        <v>0</v>
      </c>
      <c r="BM161" s="63">
        <f t="shared" si="240"/>
        <v>0</v>
      </c>
      <c r="BN161" s="63">
        <f t="shared" si="240"/>
        <v>0</v>
      </c>
      <c r="BO161" s="63">
        <f t="shared" si="240"/>
        <v>0</v>
      </c>
      <c r="BP161" s="63">
        <f t="shared" si="240"/>
        <v>0</v>
      </c>
      <c r="BQ161" s="65">
        <f t="shared" si="241"/>
        <v>0</v>
      </c>
      <c r="BS161" s="68">
        <f t="shared" si="203"/>
        <v>0</v>
      </c>
      <c r="BV161" s="93">
        <f t="shared" si="242"/>
        <v>0</v>
      </c>
      <c r="BW161" s="93">
        <f t="shared" si="242"/>
        <v>0</v>
      </c>
      <c r="BX161" s="93">
        <f t="shared" si="242"/>
        <v>0</v>
      </c>
      <c r="BY161" s="93">
        <f t="shared" si="242"/>
        <v>0</v>
      </c>
      <c r="BZ161" s="93">
        <f t="shared" si="242"/>
        <v>0</v>
      </c>
      <c r="CA161" s="93">
        <f t="shared" si="242"/>
        <v>0</v>
      </c>
      <c r="CB161" s="93">
        <f t="shared" si="242"/>
        <v>0</v>
      </c>
      <c r="CC161" s="93">
        <f t="shared" si="242"/>
        <v>0</v>
      </c>
      <c r="CD161" s="93">
        <f t="shared" si="242"/>
        <v>0</v>
      </c>
      <c r="CE161" s="94">
        <f t="shared" si="243"/>
        <v>0</v>
      </c>
      <c r="CF161" s="95"/>
      <c r="CG161" s="96">
        <f t="shared" si="204"/>
        <v>0</v>
      </c>
      <c r="CJ161" s="63">
        <f t="shared" si="244"/>
        <v>0</v>
      </c>
      <c r="CK161" s="63">
        <f t="shared" si="244"/>
        <v>0</v>
      </c>
      <c r="CL161" s="63">
        <f t="shared" si="244"/>
        <v>0</v>
      </c>
      <c r="CM161" s="63">
        <f t="shared" si="244"/>
        <v>0</v>
      </c>
      <c r="CN161" s="63">
        <f t="shared" si="244"/>
        <v>0</v>
      </c>
      <c r="CO161" s="63">
        <f t="shared" si="244"/>
        <v>-4107017</v>
      </c>
      <c r="CP161" s="63">
        <f t="shared" si="244"/>
        <v>0</v>
      </c>
      <c r="CQ161" s="63">
        <f t="shared" si="244"/>
        <v>0</v>
      </c>
      <c r="CR161" s="63">
        <f t="shared" si="244"/>
        <v>0</v>
      </c>
      <c r="CS161" s="65">
        <f t="shared" si="245"/>
        <v>-4107017</v>
      </c>
      <c r="CU161" s="68">
        <f t="shared" si="105"/>
        <v>-4107017</v>
      </c>
      <c r="CW161" s="63">
        <f t="shared" si="246"/>
        <v>0</v>
      </c>
      <c r="CX161" s="63">
        <f t="shared" si="246"/>
        <v>0</v>
      </c>
      <c r="CY161" s="63">
        <f t="shared" si="246"/>
        <v>0</v>
      </c>
      <c r="CZ161" s="63">
        <f t="shared" si="246"/>
        <v>0</v>
      </c>
      <c r="DA161" s="63">
        <f t="shared" si="246"/>
        <v>0</v>
      </c>
      <c r="DB161" s="63">
        <f t="shared" si="246"/>
        <v>0</v>
      </c>
      <c r="DC161" s="63">
        <f t="shared" si="246"/>
        <v>0</v>
      </c>
      <c r="DD161" s="63">
        <f t="shared" si="246"/>
        <v>0</v>
      </c>
      <c r="DE161" s="63">
        <f t="shared" si="246"/>
        <v>0</v>
      </c>
      <c r="DF161" s="63">
        <f t="shared" si="247"/>
        <v>0</v>
      </c>
      <c r="DH161" s="68">
        <f t="shared" si="205"/>
        <v>0</v>
      </c>
      <c r="DJ161" s="63">
        <f t="shared" si="248"/>
        <v>0</v>
      </c>
      <c r="DK161" s="63">
        <f t="shared" si="248"/>
        <v>0</v>
      </c>
      <c r="DL161" s="63">
        <f t="shared" si="248"/>
        <v>0</v>
      </c>
      <c r="DM161" s="63">
        <f t="shared" si="248"/>
        <v>0</v>
      </c>
      <c r="DN161" s="63">
        <f t="shared" si="248"/>
        <v>0</v>
      </c>
      <c r="DO161" s="63">
        <f t="shared" si="248"/>
        <v>0</v>
      </c>
      <c r="DP161" s="63">
        <f t="shared" si="248"/>
        <v>0</v>
      </c>
      <c r="DQ161" s="63">
        <f t="shared" si="248"/>
        <v>0</v>
      </c>
      <c r="DR161" s="63">
        <f t="shared" si="248"/>
        <v>0</v>
      </c>
      <c r="DS161" s="65">
        <f t="shared" si="249"/>
        <v>0</v>
      </c>
      <c r="DU161" s="68">
        <f t="shared" si="206"/>
        <v>0</v>
      </c>
      <c r="DW161" s="63">
        <f t="shared" si="250"/>
        <v>0</v>
      </c>
      <c r="DX161" s="63">
        <f t="shared" si="251"/>
        <v>0</v>
      </c>
      <c r="DY161" s="63">
        <f t="shared" si="251"/>
        <v>0</v>
      </c>
      <c r="DZ161" s="63">
        <f t="shared" si="251"/>
        <v>0</v>
      </c>
      <c r="EA161" s="63">
        <f t="shared" si="251"/>
        <v>0</v>
      </c>
      <c r="EB161" s="63">
        <f t="shared" si="251"/>
        <v>0</v>
      </c>
      <c r="EC161" s="63">
        <f t="shared" si="251"/>
        <v>0</v>
      </c>
      <c r="ED161" s="63">
        <f t="shared" si="251"/>
        <v>0</v>
      </c>
      <c r="EE161" s="63">
        <f t="shared" si="251"/>
        <v>0</v>
      </c>
      <c r="EF161" s="65">
        <f t="shared" si="252"/>
        <v>0</v>
      </c>
      <c r="EH161" s="68">
        <f t="shared" si="207"/>
        <v>0</v>
      </c>
      <c r="EK161" s="93">
        <f t="shared" si="253"/>
        <v>0</v>
      </c>
      <c r="EL161" s="93">
        <f t="shared" si="253"/>
        <v>0</v>
      </c>
      <c r="EM161" s="93">
        <f t="shared" si="253"/>
        <v>0</v>
      </c>
      <c r="EN161" s="93">
        <f t="shared" si="253"/>
        <v>0</v>
      </c>
      <c r="EO161" s="93">
        <f t="shared" si="253"/>
        <v>0</v>
      </c>
      <c r="EP161" s="93">
        <f t="shared" si="253"/>
        <v>0</v>
      </c>
      <c r="EQ161" s="93">
        <f t="shared" si="253"/>
        <v>0</v>
      </c>
      <c r="ER161" s="93">
        <f t="shared" si="253"/>
        <v>0</v>
      </c>
      <c r="ES161" s="93">
        <f t="shared" si="253"/>
        <v>0</v>
      </c>
      <c r="ET161" s="94">
        <f t="shared" si="254"/>
        <v>0</v>
      </c>
      <c r="EU161" s="95"/>
      <c r="EV161" s="96">
        <f t="shared" si="208"/>
        <v>0</v>
      </c>
    </row>
    <row r="162" spans="1:152" s="19" customFormat="1" ht="45" x14ac:dyDescent="0.25">
      <c r="A162" s="18">
        <v>3.08</v>
      </c>
      <c r="B162" s="21" t="s">
        <v>106</v>
      </c>
      <c r="C162" s="21" t="s">
        <v>296</v>
      </c>
      <c r="D162" s="22" t="s">
        <v>114</v>
      </c>
      <c r="E162" s="22"/>
      <c r="F162" s="10"/>
      <c r="G162" s="10"/>
      <c r="H162" s="10">
        <v>0</v>
      </c>
      <c r="I162" s="10">
        <f t="shared" si="255"/>
        <v>0</v>
      </c>
      <c r="J162" s="25"/>
      <c r="L162" s="44">
        <v>42234</v>
      </c>
      <c r="M162" s="45" t="s">
        <v>105</v>
      </c>
      <c r="N162" s="45" t="s">
        <v>42</v>
      </c>
      <c r="O162" s="45" t="s">
        <v>42</v>
      </c>
      <c r="P162" s="45"/>
      <c r="R162" s="69" t="s">
        <v>282</v>
      </c>
      <c r="S162" s="51"/>
      <c r="U162" s="63">
        <f t="shared" si="235"/>
        <v>0</v>
      </c>
      <c r="V162" s="63">
        <f t="shared" si="235"/>
        <v>0</v>
      </c>
      <c r="W162" s="63">
        <f t="shared" si="235"/>
        <v>0</v>
      </c>
      <c r="X162" s="63">
        <f t="shared" si="235"/>
        <v>0</v>
      </c>
      <c r="Y162" s="63">
        <f t="shared" si="235"/>
        <v>0</v>
      </c>
      <c r="Z162" s="63">
        <f t="shared" si="235"/>
        <v>0</v>
      </c>
      <c r="AA162" s="63">
        <f t="shared" si="235"/>
        <v>0</v>
      </c>
      <c r="AB162" s="63">
        <f t="shared" si="235"/>
        <v>0</v>
      </c>
      <c r="AC162" s="63">
        <f t="shared" si="235"/>
        <v>0</v>
      </c>
      <c r="AD162" s="65">
        <f t="shared" si="98"/>
        <v>0</v>
      </c>
      <c r="AF162" s="68">
        <f t="shared" si="103"/>
        <v>0</v>
      </c>
      <c r="AH162" s="63">
        <f t="shared" si="236"/>
        <v>0</v>
      </c>
      <c r="AI162" s="63">
        <f t="shared" si="236"/>
        <v>0</v>
      </c>
      <c r="AJ162" s="63">
        <f t="shared" si="236"/>
        <v>0</v>
      </c>
      <c r="AK162" s="63">
        <f t="shared" si="236"/>
        <v>0</v>
      </c>
      <c r="AL162" s="63">
        <f t="shared" si="236"/>
        <v>0</v>
      </c>
      <c r="AM162" s="63">
        <f t="shared" si="236"/>
        <v>0</v>
      </c>
      <c r="AN162" s="63">
        <f t="shared" si="236"/>
        <v>0</v>
      </c>
      <c r="AO162" s="63">
        <f t="shared" si="236"/>
        <v>0</v>
      </c>
      <c r="AP162" s="63">
        <f t="shared" si="236"/>
        <v>0</v>
      </c>
      <c r="AQ162" s="65">
        <f t="shared" si="237"/>
        <v>0</v>
      </c>
      <c r="AS162" s="68">
        <f t="shared" si="201"/>
        <v>0</v>
      </c>
      <c r="AU162" s="63">
        <f t="shared" si="238"/>
        <v>0</v>
      </c>
      <c r="AV162" s="63">
        <f t="shared" si="238"/>
        <v>0</v>
      </c>
      <c r="AW162" s="63">
        <f t="shared" si="238"/>
        <v>0</v>
      </c>
      <c r="AX162" s="63">
        <f t="shared" si="238"/>
        <v>0</v>
      </c>
      <c r="AY162" s="63">
        <f t="shared" si="238"/>
        <v>0</v>
      </c>
      <c r="AZ162" s="63">
        <f t="shared" si="238"/>
        <v>0</v>
      </c>
      <c r="BA162" s="63">
        <f t="shared" si="238"/>
        <v>0</v>
      </c>
      <c r="BB162" s="63">
        <f t="shared" si="238"/>
        <v>0</v>
      </c>
      <c r="BC162" s="63">
        <f t="shared" si="238"/>
        <v>0</v>
      </c>
      <c r="BD162" s="65">
        <f t="shared" si="239"/>
        <v>0</v>
      </c>
      <c r="BF162" s="68">
        <f t="shared" si="202"/>
        <v>0</v>
      </c>
      <c r="BH162" s="63">
        <f t="shared" si="240"/>
        <v>0</v>
      </c>
      <c r="BI162" s="63">
        <f t="shared" si="240"/>
        <v>0</v>
      </c>
      <c r="BJ162" s="63">
        <f t="shared" si="240"/>
        <v>0</v>
      </c>
      <c r="BK162" s="63">
        <f t="shared" si="240"/>
        <v>0</v>
      </c>
      <c r="BL162" s="63">
        <f t="shared" si="240"/>
        <v>0</v>
      </c>
      <c r="BM162" s="63">
        <f t="shared" si="240"/>
        <v>0</v>
      </c>
      <c r="BN162" s="63">
        <f t="shared" si="240"/>
        <v>0</v>
      </c>
      <c r="BO162" s="63">
        <f t="shared" si="240"/>
        <v>0</v>
      </c>
      <c r="BP162" s="63">
        <f t="shared" si="240"/>
        <v>0</v>
      </c>
      <c r="BQ162" s="65">
        <f t="shared" si="241"/>
        <v>0</v>
      </c>
      <c r="BS162" s="68">
        <f t="shared" si="203"/>
        <v>0</v>
      </c>
      <c r="BV162" s="93">
        <f t="shared" si="242"/>
        <v>0</v>
      </c>
      <c r="BW162" s="93">
        <f t="shared" si="242"/>
        <v>0</v>
      </c>
      <c r="BX162" s="93">
        <f t="shared" si="242"/>
        <v>0</v>
      </c>
      <c r="BY162" s="93">
        <f t="shared" si="242"/>
        <v>0</v>
      </c>
      <c r="BZ162" s="93">
        <f t="shared" si="242"/>
        <v>0</v>
      </c>
      <c r="CA162" s="93">
        <f t="shared" si="242"/>
        <v>0</v>
      </c>
      <c r="CB162" s="93">
        <f t="shared" si="242"/>
        <v>0</v>
      </c>
      <c r="CC162" s="93">
        <f t="shared" si="242"/>
        <v>0</v>
      </c>
      <c r="CD162" s="93">
        <f t="shared" si="242"/>
        <v>0</v>
      </c>
      <c r="CE162" s="94">
        <f t="shared" si="243"/>
        <v>0</v>
      </c>
      <c r="CF162" s="95"/>
      <c r="CG162" s="96">
        <f t="shared" si="204"/>
        <v>0</v>
      </c>
      <c r="CJ162" s="63">
        <f t="shared" si="244"/>
        <v>0</v>
      </c>
      <c r="CK162" s="63">
        <f t="shared" si="244"/>
        <v>0</v>
      </c>
      <c r="CL162" s="63">
        <f t="shared" si="244"/>
        <v>0</v>
      </c>
      <c r="CM162" s="63">
        <f t="shared" si="244"/>
        <v>0</v>
      </c>
      <c r="CN162" s="63">
        <f t="shared" si="244"/>
        <v>0</v>
      </c>
      <c r="CO162" s="63">
        <f t="shared" si="244"/>
        <v>0</v>
      </c>
      <c r="CP162" s="63">
        <f t="shared" si="244"/>
        <v>0</v>
      </c>
      <c r="CQ162" s="63">
        <f t="shared" si="244"/>
        <v>0</v>
      </c>
      <c r="CR162" s="63">
        <f t="shared" si="244"/>
        <v>0</v>
      </c>
      <c r="CS162" s="65">
        <f t="shared" si="245"/>
        <v>0</v>
      </c>
      <c r="CU162" s="68">
        <f t="shared" si="105"/>
        <v>0</v>
      </c>
      <c r="CW162" s="63">
        <f t="shared" si="246"/>
        <v>0</v>
      </c>
      <c r="CX162" s="63">
        <f t="shared" si="246"/>
        <v>0</v>
      </c>
      <c r="CY162" s="63">
        <f t="shared" si="246"/>
        <v>0</v>
      </c>
      <c r="CZ162" s="63">
        <f t="shared" si="246"/>
        <v>0</v>
      </c>
      <c r="DA162" s="63">
        <f t="shared" si="246"/>
        <v>0</v>
      </c>
      <c r="DB162" s="63">
        <f t="shared" si="246"/>
        <v>0</v>
      </c>
      <c r="DC162" s="63">
        <f t="shared" si="246"/>
        <v>0</v>
      </c>
      <c r="DD162" s="63">
        <f t="shared" si="246"/>
        <v>0</v>
      </c>
      <c r="DE162" s="63">
        <f t="shared" si="246"/>
        <v>0</v>
      </c>
      <c r="DF162" s="63">
        <f t="shared" si="247"/>
        <v>0</v>
      </c>
      <c r="DH162" s="68">
        <f t="shared" si="205"/>
        <v>0</v>
      </c>
      <c r="DJ162" s="63">
        <f t="shared" si="248"/>
        <v>0</v>
      </c>
      <c r="DK162" s="63">
        <f t="shared" si="248"/>
        <v>0</v>
      </c>
      <c r="DL162" s="63">
        <f t="shared" si="248"/>
        <v>0</v>
      </c>
      <c r="DM162" s="63">
        <f t="shared" si="248"/>
        <v>0</v>
      </c>
      <c r="DN162" s="63">
        <f t="shared" si="248"/>
        <v>0</v>
      </c>
      <c r="DO162" s="63">
        <f t="shared" si="248"/>
        <v>0</v>
      </c>
      <c r="DP162" s="63">
        <f t="shared" si="248"/>
        <v>0</v>
      </c>
      <c r="DQ162" s="63">
        <f t="shared" si="248"/>
        <v>0</v>
      </c>
      <c r="DR162" s="63">
        <f t="shared" si="248"/>
        <v>0</v>
      </c>
      <c r="DS162" s="65">
        <f t="shared" si="249"/>
        <v>0</v>
      </c>
      <c r="DU162" s="68">
        <f t="shared" si="206"/>
        <v>0</v>
      </c>
      <c r="DW162" s="63">
        <f t="shared" si="250"/>
        <v>0</v>
      </c>
      <c r="DX162" s="63">
        <f t="shared" si="251"/>
        <v>0</v>
      </c>
      <c r="DY162" s="63">
        <f t="shared" si="251"/>
        <v>0</v>
      </c>
      <c r="DZ162" s="63">
        <f t="shared" si="251"/>
        <v>0</v>
      </c>
      <c r="EA162" s="63">
        <f t="shared" si="251"/>
        <v>0</v>
      </c>
      <c r="EB162" s="63">
        <f t="shared" si="251"/>
        <v>0</v>
      </c>
      <c r="EC162" s="63">
        <f t="shared" si="251"/>
        <v>0</v>
      </c>
      <c r="ED162" s="63">
        <f t="shared" si="251"/>
        <v>0</v>
      </c>
      <c r="EE162" s="63">
        <f t="shared" si="251"/>
        <v>0</v>
      </c>
      <c r="EF162" s="65">
        <f t="shared" si="252"/>
        <v>0</v>
      </c>
      <c r="EH162" s="68">
        <f t="shared" si="207"/>
        <v>0</v>
      </c>
      <c r="EK162" s="93">
        <f t="shared" si="253"/>
        <v>0</v>
      </c>
      <c r="EL162" s="93">
        <f t="shared" si="253"/>
        <v>0</v>
      </c>
      <c r="EM162" s="93">
        <f t="shared" si="253"/>
        <v>0</v>
      </c>
      <c r="EN162" s="93">
        <f t="shared" si="253"/>
        <v>0</v>
      </c>
      <c r="EO162" s="93">
        <f t="shared" si="253"/>
        <v>0</v>
      </c>
      <c r="EP162" s="93">
        <f t="shared" si="253"/>
        <v>0</v>
      </c>
      <c r="EQ162" s="93">
        <f t="shared" si="253"/>
        <v>0</v>
      </c>
      <c r="ER162" s="93">
        <f t="shared" si="253"/>
        <v>0</v>
      </c>
      <c r="ES162" s="93">
        <f t="shared" si="253"/>
        <v>0</v>
      </c>
      <c r="ET162" s="94">
        <f t="shared" si="254"/>
        <v>0</v>
      </c>
      <c r="EU162" s="95"/>
      <c r="EV162" s="96">
        <f t="shared" si="208"/>
        <v>0</v>
      </c>
    </row>
    <row r="163" spans="1:152" s="19" customFormat="1" ht="15" x14ac:dyDescent="0.25">
      <c r="A163" s="18">
        <v>3.09</v>
      </c>
      <c r="B163" s="21"/>
      <c r="C163" s="21"/>
      <c r="D163" s="22"/>
      <c r="E163" s="22"/>
      <c r="F163" s="10"/>
      <c r="G163" s="10"/>
      <c r="H163" s="10"/>
      <c r="I163" s="10">
        <f t="shared" si="255"/>
        <v>0</v>
      </c>
      <c r="J163" s="25"/>
      <c r="L163" s="44"/>
      <c r="M163" s="45"/>
      <c r="N163" s="45"/>
      <c r="O163" s="45"/>
      <c r="P163" s="45"/>
      <c r="R163" s="69" t="s">
        <v>282</v>
      </c>
      <c r="S163" s="51"/>
      <c r="U163" s="63">
        <f t="shared" si="235"/>
        <v>0</v>
      </c>
      <c r="V163" s="63">
        <f t="shared" si="235"/>
        <v>0</v>
      </c>
      <c r="W163" s="63">
        <f t="shared" si="235"/>
        <v>0</v>
      </c>
      <c r="X163" s="63">
        <f t="shared" si="235"/>
        <v>0</v>
      </c>
      <c r="Y163" s="63">
        <f t="shared" si="235"/>
        <v>0</v>
      </c>
      <c r="Z163" s="63">
        <f t="shared" si="235"/>
        <v>0</v>
      </c>
      <c r="AA163" s="63">
        <f t="shared" si="235"/>
        <v>0</v>
      </c>
      <c r="AB163" s="63">
        <f t="shared" si="235"/>
        <v>0</v>
      </c>
      <c r="AC163" s="63">
        <f t="shared" si="235"/>
        <v>0</v>
      </c>
      <c r="AD163" s="65">
        <f t="shared" si="98"/>
        <v>0</v>
      </c>
      <c r="AF163" s="68">
        <f t="shared" si="103"/>
        <v>0</v>
      </c>
      <c r="AH163" s="63">
        <f t="shared" si="236"/>
        <v>0</v>
      </c>
      <c r="AI163" s="63">
        <f t="shared" si="236"/>
        <v>0</v>
      </c>
      <c r="AJ163" s="63">
        <f t="shared" si="236"/>
        <v>0</v>
      </c>
      <c r="AK163" s="63">
        <f t="shared" si="236"/>
        <v>0</v>
      </c>
      <c r="AL163" s="63">
        <f t="shared" si="236"/>
        <v>0</v>
      </c>
      <c r="AM163" s="63">
        <f t="shared" si="236"/>
        <v>0</v>
      </c>
      <c r="AN163" s="63">
        <f t="shared" si="236"/>
        <v>0</v>
      </c>
      <c r="AO163" s="63">
        <f t="shared" si="236"/>
        <v>0</v>
      </c>
      <c r="AP163" s="63">
        <f t="shared" si="236"/>
        <v>0</v>
      </c>
      <c r="AQ163" s="65">
        <f t="shared" si="237"/>
        <v>0</v>
      </c>
      <c r="AS163" s="68">
        <f t="shared" si="201"/>
        <v>0</v>
      </c>
      <c r="AU163" s="63">
        <f t="shared" si="238"/>
        <v>0</v>
      </c>
      <c r="AV163" s="63">
        <f t="shared" si="238"/>
        <v>0</v>
      </c>
      <c r="AW163" s="63">
        <f t="shared" si="238"/>
        <v>0</v>
      </c>
      <c r="AX163" s="63">
        <f t="shared" si="238"/>
        <v>0</v>
      </c>
      <c r="AY163" s="63">
        <f t="shared" si="238"/>
        <v>0</v>
      </c>
      <c r="AZ163" s="63">
        <f t="shared" si="238"/>
        <v>0</v>
      </c>
      <c r="BA163" s="63">
        <f t="shared" si="238"/>
        <v>0</v>
      </c>
      <c r="BB163" s="63">
        <f t="shared" si="238"/>
        <v>0</v>
      </c>
      <c r="BC163" s="63">
        <f t="shared" si="238"/>
        <v>0</v>
      </c>
      <c r="BD163" s="65">
        <f t="shared" si="239"/>
        <v>0</v>
      </c>
      <c r="BF163" s="68">
        <f t="shared" si="202"/>
        <v>0</v>
      </c>
      <c r="BH163" s="63">
        <f t="shared" si="240"/>
        <v>0</v>
      </c>
      <c r="BI163" s="63">
        <f t="shared" si="240"/>
        <v>0</v>
      </c>
      <c r="BJ163" s="63">
        <f t="shared" si="240"/>
        <v>0</v>
      </c>
      <c r="BK163" s="63">
        <f t="shared" si="240"/>
        <v>0</v>
      </c>
      <c r="BL163" s="63">
        <f t="shared" si="240"/>
        <v>0</v>
      </c>
      <c r="BM163" s="63">
        <f t="shared" si="240"/>
        <v>0</v>
      </c>
      <c r="BN163" s="63">
        <f t="shared" si="240"/>
        <v>0</v>
      </c>
      <c r="BO163" s="63">
        <f t="shared" si="240"/>
        <v>0</v>
      </c>
      <c r="BP163" s="63">
        <f t="shared" si="240"/>
        <v>0</v>
      </c>
      <c r="BQ163" s="65">
        <f t="shared" si="241"/>
        <v>0</v>
      </c>
      <c r="BS163" s="68">
        <f t="shared" si="203"/>
        <v>0</v>
      </c>
      <c r="BV163" s="93">
        <f t="shared" si="242"/>
        <v>0</v>
      </c>
      <c r="BW163" s="93">
        <f t="shared" si="242"/>
        <v>0</v>
      </c>
      <c r="BX163" s="93">
        <f t="shared" si="242"/>
        <v>0</v>
      </c>
      <c r="BY163" s="93">
        <f t="shared" si="242"/>
        <v>0</v>
      </c>
      <c r="BZ163" s="93">
        <f t="shared" si="242"/>
        <v>0</v>
      </c>
      <c r="CA163" s="93">
        <f t="shared" si="242"/>
        <v>0</v>
      </c>
      <c r="CB163" s="93">
        <f t="shared" si="242"/>
        <v>0</v>
      </c>
      <c r="CC163" s="93">
        <f t="shared" si="242"/>
        <v>0</v>
      </c>
      <c r="CD163" s="93">
        <f t="shared" si="242"/>
        <v>0</v>
      </c>
      <c r="CE163" s="94">
        <f t="shared" si="243"/>
        <v>0</v>
      </c>
      <c r="CF163" s="95"/>
      <c r="CG163" s="96">
        <f t="shared" si="204"/>
        <v>0</v>
      </c>
      <c r="CJ163" s="63">
        <f t="shared" si="244"/>
        <v>0</v>
      </c>
      <c r="CK163" s="63">
        <f t="shared" si="244"/>
        <v>0</v>
      </c>
      <c r="CL163" s="63">
        <f t="shared" si="244"/>
        <v>0</v>
      </c>
      <c r="CM163" s="63">
        <f t="shared" si="244"/>
        <v>0</v>
      </c>
      <c r="CN163" s="63">
        <f t="shared" si="244"/>
        <v>0</v>
      </c>
      <c r="CO163" s="63">
        <f t="shared" si="244"/>
        <v>0</v>
      </c>
      <c r="CP163" s="63">
        <f t="shared" si="244"/>
        <v>0</v>
      </c>
      <c r="CQ163" s="63">
        <f t="shared" si="244"/>
        <v>0</v>
      </c>
      <c r="CR163" s="63">
        <f t="shared" si="244"/>
        <v>0</v>
      </c>
      <c r="CS163" s="65">
        <f t="shared" si="245"/>
        <v>0</v>
      </c>
      <c r="CU163" s="68">
        <f t="shared" si="105"/>
        <v>0</v>
      </c>
      <c r="CW163" s="63">
        <f t="shared" si="246"/>
        <v>0</v>
      </c>
      <c r="CX163" s="63">
        <f t="shared" si="246"/>
        <v>0</v>
      </c>
      <c r="CY163" s="63">
        <f t="shared" si="246"/>
        <v>0</v>
      </c>
      <c r="CZ163" s="63">
        <f t="shared" si="246"/>
        <v>0</v>
      </c>
      <c r="DA163" s="63">
        <f t="shared" si="246"/>
        <v>0</v>
      </c>
      <c r="DB163" s="63">
        <f t="shared" si="246"/>
        <v>0</v>
      </c>
      <c r="DC163" s="63">
        <f t="shared" si="246"/>
        <v>0</v>
      </c>
      <c r="DD163" s="63">
        <f t="shared" si="246"/>
        <v>0</v>
      </c>
      <c r="DE163" s="63">
        <f t="shared" si="246"/>
        <v>0</v>
      </c>
      <c r="DF163" s="63">
        <f t="shared" si="247"/>
        <v>0</v>
      </c>
      <c r="DH163" s="68">
        <f t="shared" si="205"/>
        <v>0</v>
      </c>
      <c r="DJ163" s="63">
        <f t="shared" si="248"/>
        <v>0</v>
      </c>
      <c r="DK163" s="63">
        <f t="shared" si="248"/>
        <v>0</v>
      </c>
      <c r="DL163" s="63">
        <f t="shared" si="248"/>
        <v>0</v>
      </c>
      <c r="DM163" s="63">
        <f t="shared" si="248"/>
        <v>0</v>
      </c>
      <c r="DN163" s="63">
        <f t="shared" si="248"/>
        <v>0</v>
      </c>
      <c r="DO163" s="63">
        <f t="shared" si="248"/>
        <v>0</v>
      </c>
      <c r="DP163" s="63">
        <f t="shared" si="248"/>
        <v>0</v>
      </c>
      <c r="DQ163" s="63">
        <f t="shared" si="248"/>
        <v>0</v>
      </c>
      <c r="DR163" s="63">
        <f t="shared" si="248"/>
        <v>0</v>
      </c>
      <c r="DS163" s="65">
        <f t="shared" si="249"/>
        <v>0</v>
      </c>
      <c r="DU163" s="68">
        <f t="shared" si="206"/>
        <v>0</v>
      </c>
      <c r="DW163" s="63">
        <f t="shared" si="250"/>
        <v>0</v>
      </c>
      <c r="DX163" s="63">
        <f t="shared" si="251"/>
        <v>0</v>
      </c>
      <c r="DY163" s="63">
        <f t="shared" si="251"/>
        <v>0</v>
      </c>
      <c r="DZ163" s="63">
        <f t="shared" si="251"/>
        <v>0</v>
      </c>
      <c r="EA163" s="63">
        <f t="shared" si="251"/>
        <v>0</v>
      </c>
      <c r="EB163" s="63">
        <f t="shared" si="251"/>
        <v>0</v>
      </c>
      <c r="EC163" s="63">
        <f t="shared" si="251"/>
        <v>0</v>
      </c>
      <c r="ED163" s="63">
        <f t="shared" si="251"/>
        <v>0</v>
      </c>
      <c r="EE163" s="63">
        <f t="shared" si="251"/>
        <v>0</v>
      </c>
      <c r="EF163" s="65">
        <f t="shared" si="252"/>
        <v>0</v>
      </c>
      <c r="EH163" s="68">
        <f t="shared" si="207"/>
        <v>0</v>
      </c>
      <c r="EK163" s="93">
        <f t="shared" si="253"/>
        <v>0</v>
      </c>
      <c r="EL163" s="93">
        <f t="shared" si="253"/>
        <v>0</v>
      </c>
      <c r="EM163" s="93">
        <f t="shared" si="253"/>
        <v>0</v>
      </c>
      <c r="EN163" s="93">
        <f t="shared" si="253"/>
        <v>0</v>
      </c>
      <c r="EO163" s="93">
        <f t="shared" si="253"/>
        <v>0</v>
      </c>
      <c r="EP163" s="93">
        <f t="shared" si="253"/>
        <v>0</v>
      </c>
      <c r="EQ163" s="93">
        <f t="shared" si="253"/>
        <v>0</v>
      </c>
      <c r="ER163" s="93">
        <f t="shared" si="253"/>
        <v>0</v>
      </c>
      <c r="ES163" s="93">
        <f t="shared" si="253"/>
        <v>0</v>
      </c>
      <c r="ET163" s="94">
        <f t="shared" si="254"/>
        <v>0</v>
      </c>
      <c r="EU163" s="95"/>
      <c r="EV163" s="96">
        <f t="shared" si="208"/>
        <v>0</v>
      </c>
    </row>
    <row r="164" spans="1:152" s="19" customFormat="1" ht="30" x14ac:dyDescent="0.25">
      <c r="A164" s="18" t="s">
        <v>327</v>
      </c>
      <c r="B164" s="21" t="s">
        <v>106</v>
      </c>
      <c r="C164" s="21" t="s">
        <v>298</v>
      </c>
      <c r="D164" s="22" t="s">
        <v>115</v>
      </c>
      <c r="E164" s="22"/>
      <c r="F164" s="10"/>
      <c r="G164" s="10"/>
      <c r="H164" s="10">
        <v>-4288912</v>
      </c>
      <c r="I164" s="10">
        <f t="shared" si="255"/>
        <v>-4288912</v>
      </c>
      <c r="J164" s="25"/>
      <c r="L164" s="44">
        <v>42234</v>
      </c>
      <c r="M164" s="45" t="s">
        <v>105</v>
      </c>
      <c r="N164" s="45" t="s">
        <v>42</v>
      </c>
      <c r="O164" s="45" t="s">
        <v>42</v>
      </c>
      <c r="P164" s="45"/>
      <c r="R164" s="69" t="s">
        <v>282</v>
      </c>
      <c r="S164" s="51"/>
      <c r="U164" s="63">
        <f t="shared" si="235"/>
        <v>0</v>
      </c>
      <c r="V164" s="63">
        <f t="shared" si="235"/>
        <v>0</v>
      </c>
      <c r="W164" s="63">
        <f t="shared" si="235"/>
        <v>0</v>
      </c>
      <c r="X164" s="63">
        <f t="shared" si="235"/>
        <v>0</v>
      </c>
      <c r="Y164" s="63">
        <f t="shared" si="235"/>
        <v>0</v>
      </c>
      <c r="Z164" s="63">
        <f t="shared" si="235"/>
        <v>0</v>
      </c>
      <c r="AA164" s="63">
        <f t="shared" si="235"/>
        <v>0</v>
      </c>
      <c r="AB164" s="63">
        <f t="shared" si="235"/>
        <v>0</v>
      </c>
      <c r="AC164" s="63">
        <f t="shared" si="235"/>
        <v>0</v>
      </c>
      <c r="AD164" s="65">
        <f t="shared" si="98"/>
        <v>0</v>
      </c>
      <c r="AF164" s="68">
        <f t="shared" si="103"/>
        <v>0</v>
      </c>
      <c r="AH164" s="63">
        <f t="shared" si="236"/>
        <v>0</v>
      </c>
      <c r="AI164" s="63">
        <f t="shared" si="236"/>
        <v>0</v>
      </c>
      <c r="AJ164" s="63">
        <f t="shared" si="236"/>
        <v>0</v>
      </c>
      <c r="AK164" s="63">
        <f t="shared" si="236"/>
        <v>0</v>
      </c>
      <c r="AL164" s="63">
        <f t="shared" si="236"/>
        <v>0</v>
      </c>
      <c r="AM164" s="63">
        <f t="shared" si="236"/>
        <v>0</v>
      </c>
      <c r="AN164" s="63">
        <f t="shared" si="236"/>
        <v>0</v>
      </c>
      <c r="AO164" s="63">
        <f t="shared" si="236"/>
        <v>0</v>
      </c>
      <c r="AP164" s="63">
        <f t="shared" si="236"/>
        <v>0</v>
      </c>
      <c r="AQ164" s="65">
        <f t="shared" si="237"/>
        <v>0</v>
      </c>
      <c r="AS164" s="68">
        <f t="shared" si="201"/>
        <v>0</v>
      </c>
      <c r="AU164" s="63">
        <f t="shared" si="238"/>
        <v>0</v>
      </c>
      <c r="AV164" s="63">
        <f t="shared" si="238"/>
        <v>0</v>
      </c>
      <c r="AW164" s="63">
        <f t="shared" si="238"/>
        <v>0</v>
      </c>
      <c r="AX164" s="63">
        <f t="shared" si="238"/>
        <v>0</v>
      </c>
      <c r="AY164" s="63">
        <f t="shared" si="238"/>
        <v>0</v>
      </c>
      <c r="AZ164" s="63">
        <f t="shared" si="238"/>
        <v>0</v>
      </c>
      <c r="BA164" s="63">
        <f t="shared" si="238"/>
        <v>0</v>
      </c>
      <c r="BB164" s="63">
        <f t="shared" si="238"/>
        <v>0</v>
      </c>
      <c r="BC164" s="63">
        <f t="shared" si="238"/>
        <v>0</v>
      </c>
      <c r="BD164" s="65">
        <f t="shared" si="239"/>
        <v>0</v>
      </c>
      <c r="BF164" s="68">
        <f t="shared" si="202"/>
        <v>4288912</v>
      </c>
      <c r="BH164" s="63">
        <f t="shared" si="240"/>
        <v>0</v>
      </c>
      <c r="BI164" s="63">
        <f t="shared" si="240"/>
        <v>0</v>
      </c>
      <c r="BJ164" s="63">
        <f t="shared" si="240"/>
        <v>0</v>
      </c>
      <c r="BK164" s="63">
        <f t="shared" si="240"/>
        <v>0</v>
      </c>
      <c r="BL164" s="63">
        <f t="shared" si="240"/>
        <v>0</v>
      </c>
      <c r="BM164" s="63">
        <f t="shared" si="240"/>
        <v>0</v>
      </c>
      <c r="BN164" s="63">
        <f t="shared" si="240"/>
        <v>0</v>
      </c>
      <c r="BO164" s="63">
        <f t="shared" si="240"/>
        <v>0</v>
      </c>
      <c r="BP164" s="63">
        <f t="shared" si="240"/>
        <v>0</v>
      </c>
      <c r="BQ164" s="65">
        <f t="shared" si="241"/>
        <v>0</v>
      </c>
      <c r="BS164" s="68">
        <f t="shared" si="203"/>
        <v>0</v>
      </c>
      <c r="BV164" s="93">
        <f t="shared" si="242"/>
        <v>0</v>
      </c>
      <c r="BW164" s="93">
        <f t="shared" si="242"/>
        <v>0</v>
      </c>
      <c r="BX164" s="93">
        <f t="shared" si="242"/>
        <v>0</v>
      </c>
      <c r="BY164" s="93">
        <f t="shared" si="242"/>
        <v>0</v>
      </c>
      <c r="BZ164" s="93">
        <f t="shared" si="242"/>
        <v>0</v>
      </c>
      <c r="CA164" s="93">
        <f t="shared" si="242"/>
        <v>0</v>
      </c>
      <c r="CB164" s="93">
        <f t="shared" si="242"/>
        <v>0</v>
      </c>
      <c r="CC164" s="93">
        <f t="shared" si="242"/>
        <v>0</v>
      </c>
      <c r="CD164" s="93">
        <f t="shared" si="242"/>
        <v>0</v>
      </c>
      <c r="CE164" s="94">
        <f t="shared" si="243"/>
        <v>0</v>
      </c>
      <c r="CF164" s="95"/>
      <c r="CG164" s="96">
        <f t="shared" si="204"/>
        <v>0</v>
      </c>
      <c r="CJ164" s="63">
        <f t="shared" si="244"/>
        <v>0</v>
      </c>
      <c r="CK164" s="63">
        <f t="shared" si="244"/>
        <v>0</v>
      </c>
      <c r="CL164" s="63">
        <f t="shared" si="244"/>
        <v>0</v>
      </c>
      <c r="CM164" s="63">
        <f t="shared" si="244"/>
        <v>0</v>
      </c>
      <c r="CN164" s="63">
        <f t="shared" si="244"/>
        <v>0</v>
      </c>
      <c r="CO164" s="63">
        <f t="shared" si="244"/>
        <v>0</v>
      </c>
      <c r="CP164" s="63">
        <f t="shared" si="244"/>
        <v>0</v>
      </c>
      <c r="CQ164" s="63">
        <f t="shared" si="244"/>
        <v>0</v>
      </c>
      <c r="CR164" s="63">
        <f t="shared" si="244"/>
        <v>0</v>
      </c>
      <c r="CS164" s="65">
        <f t="shared" si="245"/>
        <v>0</v>
      </c>
      <c r="CU164" s="68">
        <f t="shared" si="105"/>
        <v>0</v>
      </c>
      <c r="CW164" s="63">
        <f t="shared" si="246"/>
        <v>0</v>
      </c>
      <c r="CX164" s="63">
        <f t="shared" si="246"/>
        <v>0</v>
      </c>
      <c r="CY164" s="63">
        <f t="shared" si="246"/>
        <v>0</v>
      </c>
      <c r="CZ164" s="63">
        <f t="shared" si="246"/>
        <v>0</v>
      </c>
      <c r="DA164" s="63">
        <f t="shared" si="246"/>
        <v>0</v>
      </c>
      <c r="DB164" s="63">
        <f t="shared" si="246"/>
        <v>0</v>
      </c>
      <c r="DC164" s="63">
        <f t="shared" si="246"/>
        <v>0</v>
      </c>
      <c r="DD164" s="63">
        <f t="shared" si="246"/>
        <v>0</v>
      </c>
      <c r="DE164" s="63">
        <f t="shared" si="246"/>
        <v>0</v>
      </c>
      <c r="DF164" s="63">
        <f t="shared" si="247"/>
        <v>0</v>
      </c>
      <c r="DH164" s="68">
        <f t="shared" si="205"/>
        <v>0</v>
      </c>
      <c r="DJ164" s="63">
        <f t="shared" si="248"/>
        <v>0</v>
      </c>
      <c r="DK164" s="63">
        <f t="shared" si="248"/>
        <v>0</v>
      </c>
      <c r="DL164" s="63">
        <f t="shared" si="248"/>
        <v>-4288912</v>
      </c>
      <c r="DM164" s="63">
        <f t="shared" si="248"/>
        <v>0</v>
      </c>
      <c r="DN164" s="63">
        <f t="shared" si="248"/>
        <v>0</v>
      </c>
      <c r="DO164" s="63">
        <f t="shared" si="248"/>
        <v>0</v>
      </c>
      <c r="DP164" s="63">
        <f t="shared" si="248"/>
        <v>0</v>
      </c>
      <c r="DQ164" s="63">
        <f t="shared" si="248"/>
        <v>0</v>
      </c>
      <c r="DR164" s="63">
        <f t="shared" si="248"/>
        <v>0</v>
      </c>
      <c r="DS164" s="65">
        <f t="shared" si="249"/>
        <v>-4288912</v>
      </c>
      <c r="DU164" s="68">
        <f t="shared" si="206"/>
        <v>-4288912</v>
      </c>
      <c r="DW164" s="63">
        <f t="shared" si="250"/>
        <v>0</v>
      </c>
      <c r="DX164" s="63">
        <f t="shared" si="251"/>
        <v>0</v>
      </c>
      <c r="DY164" s="63">
        <f t="shared" si="251"/>
        <v>0</v>
      </c>
      <c r="DZ164" s="63">
        <f t="shared" si="251"/>
        <v>0</v>
      </c>
      <c r="EA164" s="63">
        <f t="shared" si="251"/>
        <v>0</v>
      </c>
      <c r="EB164" s="63">
        <f t="shared" si="251"/>
        <v>0</v>
      </c>
      <c r="EC164" s="63">
        <f t="shared" si="251"/>
        <v>0</v>
      </c>
      <c r="ED164" s="63">
        <f t="shared" si="251"/>
        <v>0</v>
      </c>
      <c r="EE164" s="63">
        <f t="shared" si="251"/>
        <v>0</v>
      </c>
      <c r="EF164" s="65">
        <f t="shared" si="252"/>
        <v>0</v>
      </c>
      <c r="EH164" s="68">
        <f t="shared" si="207"/>
        <v>0</v>
      </c>
      <c r="EK164" s="93">
        <f t="shared" si="253"/>
        <v>0</v>
      </c>
      <c r="EL164" s="93">
        <f t="shared" si="253"/>
        <v>0</v>
      </c>
      <c r="EM164" s="93">
        <f t="shared" si="253"/>
        <v>0</v>
      </c>
      <c r="EN164" s="93">
        <f t="shared" si="253"/>
        <v>0</v>
      </c>
      <c r="EO164" s="93">
        <f t="shared" si="253"/>
        <v>0</v>
      </c>
      <c r="EP164" s="93">
        <f t="shared" si="253"/>
        <v>0</v>
      </c>
      <c r="EQ164" s="93">
        <f t="shared" si="253"/>
        <v>0</v>
      </c>
      <c r="ER164" s="93">
        <f t="shared" si="253"/>
        <v>0</v>
      </c>
      <c r="ES164" s="93">
        <f t="shared" si="253"/>
        <v>0</v>
      </c>
      <c r="ET164" s="94">
        <f t="shared" si="254"/>
        <v>0</v>
      </c>
      <c r="EU164" s="95"/>
      <c r="EV164" s="96">
        <f t="shared" si="208"/>
        <v>0</v>
      </c>
    </row>
    <row r="165" spans="1:152" s="19" customFormat="1" ht="30" x14ac:dyDescent="0.25">
      <c r="A165" s="18" t="s">
        <v>268</v>
      </c>
      <c r="B165" s="21" t="s">
        <v>106</v>
      </c>
      <c r="C165" s="21" t="s">
        <v>294</v>
      </c>
      <c r="D165" s="22" t="s">
        <v>171</v>
      </c>
      <c r="E165" s="22"/>
      <c r="F165" s="10"/>
      <c r="G165" s="10">
        <f>-H165</f>
        <v>1859254</v>
      </c>
      <c r="H165" s="10">
        <v>-1859254</v>
      </c>
      <c r="I165" s="10">
        <f t="shared" si="255"/>
        <v>0</v>
      </c>
      <c r="J165" s="25"/>
      <c r="L165" s="44">
        <v>42234</v>
      </c>
      <c r="M165" s="45" t="s">
        <v>105</v>
      </c>
      <c r="N165" s="45" t="s">
        <v>42</v>
      </c>
      <c r="O165" s="45" t="s">
        <v>42</v>
      </c>
      <c r="P165" s="45"/>
      <c r="R165" s="69" t="s">
        <v>282</v>
      </c>
      <c r="S165" s="51"/>
      <c r="U165" s="63">
        <f t="shared" ref="U165:AC180" si="256">IF($C165=U$3,(IF($R165="On",$G165,0)),0)</f>
        <v>0</v>
      </c>
      <c r="V165" s="63">
        <f t="shared" si="256"/>
        <v>0</v>
      </c>
      <c r="W165" s="63">
        <f t="shared" si="256"/>
        <v>0</v>
      </c>
      <c r="X165" s="63">
        <f t="shared" si="256"/>
        <v>0</v>
      </c>
      <c r="Y165" s="63">
        <f t="shared" si="256"/>
        <v>0</v>
      </c>
      <c r="Z165" s="63">
        <f t="shared" si="256"/>
        <v>0</v>
      </c>
      <c r="AA165" s="63">
        <f t="shared" si="256"/>
        <v>0</v>
      </c>
      <c r="AB165" s="63">
        <f t="shared" si="256"/>
        <v>0</v>
      </c>
      <c r="AC165" s="63">
        <f t="shared" si="256"/>
        <v>0</v>
      </c>
      <c r="AD165" s="65">
        <f t="shared" si="98"/>
        <v>0</v>
      </c>
      <c r="AF165" s="68">
        <f t="shared" si="103"/>
        <v>-1859254</v>
      </c>
      <c r="AH165" s="63">
        <f t="shared" ref="AH165:AP174" si="257">IF($C165=AH$3,(IF($R165="On",$F165,0)),0)</f>
        <v>0</v>
      </c>
      <c r="AI165" s="63">
        <f t="shared" si="257"/>
        <v>0</v>
      </c>
      <c r="AJ165" s="63">
        <f t="shared" si="257"/>
        <v>0</v>
      </c>
      <c r="AK165" s="63">
        <f t="shared" si="257"/>
        <v>0</v>
      </c>
      <c r="AL165" s="63">
        <f t="shared" si="257"/>
        <v>0</v>
      </c>
      <c r="AM165" s="63">
        <f t="shared" si="257"/>
        <v>0</v>
      </c>
      <c r="AN165" s="63">
        <f t="shared" si="257"/>
        <v>0</v>
      </c>
      <c r="AO165" s="63">
        <f t="shared" si="257"/>
        <v>0</v>
      </c>
      <c r="AP165" s="63">
        <f t="shared" si="257"/>
        <v>0</v>
      </c>
      <c r="AQ165" s="65">
        <f t="shared" si="237"/>
        <v>0</v>
      </c>
      <c r="AS165" s="68">
        <f t="shared" si="201"/>
        <v>0</v>
      </c>
      <c r="AU165" s="63">
        <f t="shared" ref="AU165:BC174" si="258">IF($C165=AU$3,(IF($R165="On",$H165,0)),0)</f>
        <v>0</v>
      </c>
      <c r="AV165" s="63">
        <f t="shared" si="258"/>
        <v>0</v>
      </c>
      <c r="AW165" s="63">
        <f t="shared" si="258"/>
        <v>0</v>
      </c>
      <c r="AX165" s="63">
        <f t="shared" si="258"/>
        <v>0</v>
      </c>
      <c r="AY165" s="63">
        <f t="shared" si="258"/>
        <v>0</v>
      </c>
      <c r="AZ165" s="63">
        <f t="shared" si="258"/>
        <v>0</v>
      </c>
      <c r="BA165" s="63">
        <f t="shared" si="258"/>
        <v>0</v>
      </c>
      <c r="BB165" s="63">
        <f t="shared" si="258"/>
        <v>0</v>
      </c>
      <c r="BC165" s="63">
        <f t="shared" si="258"/>
        <v>0</v>
      </c>
      <c r="BD165" s="65">
        <f t="shared" si="239"/>
        <v>0</v>
      </c>
      <c r="BF165" s="68">
        <f t="shared" si="202"/>
        <v>1859254</v>
      </c>
      <c r="BH165" s="63">
        <f t="shared" ref="BH165:BP174" si="259">IF($C165=BH$3,(IF($R165="On",$E165,0)),0)</f>
        <v>0</v>
      </c>
      <c r="BI165" s="63">
        <f t="shared" si="259"/>
        <v>0</v>
      </c>
      <c r="BJ165" s="63">
        <f t="shared" si="259"/>
        <v>0</v>
      </c>
      <c r="BK165" s="63">
        <f t="shared" si="259"/>
        <v>0</v>
      </c>
      <c r="BL165" s="63">
        <f t="shared" si="259"/>
        <v>0</v>
      </c>
      <c r="BM165" s="63">
        <f t="shared" si="259"/>
        <v>0</v>
      </c>
      <c r="BN165" s="63">
        <f t="shared" si="259"/>
        <v>0</v>
      </c>
      <c r="BO165" s="63">
        <f t="shared" si="259"/>
        <v>0</v>
      </c>
      <c r="BP165" s="63">
        <f t="shared" si="259"/>
        <v>0</v>
      </c>
      <c r="BQ165" s="65">
        <f t="shared" si="241"/>
        <v>0</v>
      </c>
      <c r="BS165" s="68">
        <f t="shared" si="203"/>
        <v>0</v>
      </c>
      <c r="BV165" s="93">
        <f t="shared" ref="BV165:CD174" si="260">IF($C165=BV$3,(IF($R165="On",$J165,0)),0)</f>
        <v>0</v>
      </c>
      <c r="BW165" s="93">
        <f t="shared" si="260"/>
        <v>0</v>
      </c>
      <c r="BX165" s="93">
        <f t="shared" si="260"/>
        <v>0</v>
      </c>
      <c r="BY165" s="93">
        <f t="shared" si="260"/>
        <v>0</v>
      </c>
      <c r="BZ165" s="93">
        <f t="shared" si="260"/>
        <v>0</v>
      </c>
      <c r="CA165" s="93">
        <f t="shared" si="260"/>
        <v>0</v>
      </c>
      <c r="CB165" s="93">
        <f t="shared" si="260"/>
        <v>0</v>
      </c>
      <c r="CC165" s="93">
        <f t="shared" si="260"/>
        <v>0</v>
      </c>
      <c r="CD165" s="93">
        <f t="shared" si="260"/>
        <v>0</v>
      </c>
      <c r="CE165" s="94">
        <f t="shared" si="243"/>
        <v>0</v>
      </c>
      <c r="CF165" s="95"/>
      <c r="CG165" s="96">
        <f t="shared" si="204"/>
        <v>0</v>
      </c>
      <c r="CJ165" s="63">
        <f t="shared" si="244"/>
        <v>0</v>
      </c>
      <c r="CK165" s="63">
        <f t="shared" si="244"/>
        <v>0</v>
      </c>
      <c r="CL165" s="63">
        <f t="shared" si="244"/>
        <v>0</v>
      </c>
      <c r="CM165" s="63">
        <f t="shared" si="244"/>
        <v>0</v>
      </c>
      <c r="CN165" s="63">
        <f t="shared" si="244"/>
        <v>0</v>
      </c>
      <c r="CO165" s="63">
        <f t="shared" si="244"/>
        <v>1859254</v>
      </c>
      <c r="CP165" s="63">
        <f t="shared" si="244"/>
        <v>0</v>
      </c>
      <c r="CQ165" s="63">
        <f t="shared" si="244"/>
        <v>0</v>
      </c>
      <c r="CR165" s="63">
        <f t="shared" si="244"/>
        <v>0</v>
      </c>
      <c r="CS165" s="65">
        <f t="shared" si="245"/>
        <v>1859254</v>
      </c>
      <c r="CU165" s="68">
        <f t="shared" si="105"/>
        <v>1859254</v>
      </c>
      <c r="CW165" s="63">
        <f t="shared" si="246"/>
        <v>0</v>
      </c>
      <c r="CX165" s="63">
        <f t="shared" si="246"/>
        <v>0</v>
      </c>
      <c r="CY165" s="63">
        <f t="shared" si="246"/>
        <v>0</v>
      </c>
      <c r="CZ165" s="63">
        <f t="shared" si="246"/>
        <v>0</v>
      </c>
      <c r="DA165" s="63">
        <f t="shared" si="246"/>
        <v>0</v>
      </c>
      <c r="DB165" s="63">
        <f t="shared" si="246"/>
        <v>0</v>
      </c>
      <c r="DC165" s="63">
        <f t="shared" si="246"/>
        <v>0</v>
      </c>
      <c r="DD165" s="63">
        <f t="shared" si="246"/>
        <v>0</v>
      </c>
      <c r="DE165" s="63">
        <f t="shared" si="246"/>
        <v>0</v>
      </c>
      <c r="DF165" s="63">
        <f t="shared" si="247"/>
        <v>0</v>
      </c>
      <c r="DH165" s="68">
        <f t="shared" si="205"/>
        <v>0</v>
      </c>
      <c r="DJ165" s="63">
        <f t="shared" si="248"/>
        <v>0</v>
      </c>
      <c r="DK165" s="63">
        <f t="shared" si="248"/>
        <v>0</v>
      </c>
      <c r="DL165" s="63">
        <f t="shared" si="248"/>
        <v>0</v>
      </c>
      <c r="DM165" s="63">
        <f t="shared" si="248"/>
        <v>0</v>
      </c>
      <c r="DN165" s="63">
        <f t="shared" si="248"/>
        <v>0</v>
      </c>
      <c r="DO165" s="63">
        <f t="shared" si="248"/>
        <v>-1859254</v>
      </c>
      <c r="DP165" s="63">
        <f t="shared" si="248"/>
        <v>0</v>
      </c>
      <c r="DQ165" s="63">
        <f t="shared" si="248"/>
        <v>0</v>
      </c>
      <c r="DR165" s="63">
        <f t="shared" si="248"/>
        <v>0</v>
      </c>
      <c r="DS165" s="65">
        <f t="shared" si="249"/>
        <v>-1859254</v>
      </c>
      <c r="DU165" s="68">
        <f t="shared" si="206"/>
        <v>-1859254</v>
      </c>
      <c r="DW165" s="63">
        <f t="shared" si="250"/>
        <v>0</v>
      </c>
      <c r="DX165" s="63">
        <f t="shared" si="251"/>
        <v>0</v>
      </c>
      <c r="DY165" s="63">
        <f t="shared" si="251"/>
        <v>0</v>
      </c>
      <c r="DZ165" s="63">
        <f t="shared" si="251"/>
        <v>0</v>
      </c>
      <c r="EA165" s="63">
        <f t="shared" si="251"/>
        <v>0</v>
      </c>
      <c r="EB165" s="63">
        <f t="shared" si="251"/>
        <v>0</v>
      </c>
      <c r="EC165" s="63">
        <f t="shared" si="251"/>
        <v>0</v>
      </c>
      <c r="ED165" s="63">
        <f t="shared" si="251"/>
        <v>0</v>
      </c>
      <c r="EE165" s="63">
        <f t="shared" si="251"/>
        <v>0</v>
      </c>
      <c r="EF165" s="65">
        <f t="shared" si="252"/>
        <v>0</v>
      </c>
      <c r="EH165" s="68">
        <f t="shared" si="207"/>
        <v>0</v>
      </c>
      <c r="EK165" s="93">
        <f t="shared" si="253"/>
        <v>0</v>
      </c>
      <c r="EL165" s="93">
        <f t="shared" si="253"/>
        <v>0</v>
      </c>
      <c r="EM165" s="93">
        <f t="shared" si="253"/>
        <v>0</v>
      </c>
      <c r="EN165" s="93">
        <f t="shared" si="253"/>
        <v>0</v>
      </c>
      <c r="EO165" s="93">
        <f t="shared" si="253"/>
        <v>0</v>
      </c>
      <c r="EP165" s="93">
        <f t="shared" si="253"/>
        <v>0</v>
      </c>
      <c r="EQ165" s="93">
        <f t="shared" si="253"/>
        <v>0</v>
      </c>
      <c r="ER165" s="93">
        <f t="shared" si="253"/>
        <v>0</v>
      </c>
      <c r="ES165" s="93">
        <f t="shared" si="253"/>
        <v>0</v>
      </c>
      <c r="ET165" s="94">
        <f t="shared" si="254"/>
        <v>0</v>
      </c>
      <c r="EU165" s="95"/>
      <c r="EV165" s="96">
        <f t="shared" si="208"/>
        <v>0</v>
      </c>
    </row>
    <row r="166" spans="1:152" s="19" customFormat="1" ht="30" x14ac:dyDescent="0.25">
      <c r="A166" s="18" t="s">
        <v>57</v>
      </c>
      <c r="B166" s="21" t="s">
        <v>106</v>
      </c>
      <c r="C166" s="21" t="s">
        <v>294</v>
      </c>
      <c r="D166" s="22" t="s">
        <v>119</v>
      </c>
      <c r="E166" s="22"/>
      <c r="F166" s="10"/>
      <c r="G166" s="10">
        <f>+H131</f>
        <v>-2037845</v>
      </c>
      <c r="H166" s="10"/>
      <c r="I166" s="10">
        <f t="shared" si="255"/>
        <v>-2037845</v>
      </c>
      <c r="J166" s="25"/>
      <c r="L166" s="44">
        <v>42234</v>
      </c>
      <c r="M166" s="45" t="s">
        <v>105</v>
      </c>
      <c r="N166" s="45" t="s">
        <v>42</v>
      </c>
      <c r="O166" s="45" t="s">
        <v>42</v>
      </c>
      <c r="P166" s="45"/>
      <c r="R166" s="69" t="s">
        <v>282</v>
      </c>
      <c r="S166" s="51"/>
      <c r="U166" s="63">
        <f t="shared" si="256"/>
        <v>0</v>
      </c>
      <c r="V166" s="63">
        <f t="shared" si="256"/>
        <v>0</v>
      </c>
      <c r="W166" s="63">
        <f t="shared" si="256"/>
        <v>0</v>
      </c>
      <c r="X166" s="63">
        <f t="shared" si="256"/>
        <v>0</v>
      </c>
      <c r="Y166" s="63">
        <f t="shared" si="256"/>
        <v>0</v>
      </c>
      <c r="Z166" s="63">
        <f t="shared" si="256"/>
        <v>0</v>
      </c>
      <c r="AA166" s="63">
        <f t="shared" si="256"/>
        <v>0</v>
      </c>
      <c r="AB166" s="63">
        <f t="shared" si="256"/>
        <v>0</v>
      </c>
      <c r="AC166" s="63">
        <f t="shared" si="256"/>
        <v>0</v>
      </c>
      <c r="AD166" s="65">
        <f>SUM(U166:AC166)</f>
        <v>0</v>
      </c>
      <c r="AF166" s="68">
        <f t="shared" si="103"/>
        <v>2037845</v>
      </c>
      <c r="AH166" s="63">
        <f t="shared" si="257"/>
        <v>0</v>
      </c>
      <c r="AI166" s="63">
        <f t="shared" si="257"/>
        <v>0</v>
      </c>
      <c r="AJ166" s="63">
        <f t="shared" si="257"/>
        <v>0</v>
      </c>
      <c r="AK166" s="63">
        <f t="shared" si="257"/>
        <v>0</v>
      </c>
      <c r="AL166" s="63">
        <f t="shared" si="257"/>
        <v>0</v>
      </c>
      <c r="AM166" s="63">
        <f t="shared" si="257"/>
        <v>0</v>
      </c>
      <c r="AN166" s="63">
        <f t="shared" si="257"/>
        <v>0</v>
      </c>
      <c r="AO166" s="63">
        <f t="shared" si="257"/>
        <v>0</v>
      </c>
      <c r="AP166" s="63">
        <f t="shared" si="257"/>
        <v>0</v>
      </c>
      <c r="AQ166" s="65">
        <f t="shared" si="237"/>
        <v>0</v>
      </c>
      <c r="AS166" s="68">
        <f t="shared" si="201"/>
        <v>0</v>
      </c>
      <c r="AU166" s="63">
        <f t="shared" si="258"/>
        <v>0</v>
      </c>
      <c r="AV166" s="63">
        <f t="shared" si="258"/>
        <v>0</v>
      </c>
      <c r="AW166" s="63">
        <f t="shared" si="258"/>
        <v>0</v>
      </c>
      <c r="AX166" s="63">
        <f t="shared" si="258"/>
        <v>0</v>
      </c>
      <c r="AY166" s="63">
        <f t="shared" si="258"/>
        <v>0</v>
      </c>
      <c r="AZ166" s="63">
        <f t="shared" si="258"/>
        <v>0</v>
      </c>
      <c r="BA166" s="63">
        <f t="shared" si="258"/>
        <v>0</v>
      </c>
      <c r="BB166" s="63">
        <f t="shared" si="258"/>
        <v>0</v>
      </c>
      <c r="BC166" s="63">
        <f t="shared" si="258"/>
        <v>0</v>
      </c>
      <c r="BD166" s="65">
        <f t="shared" si="239"/>
        <v>0</v>
      </c>
      <c r="BF166" s="68">
        <f t="shared" si="202"/>
        <v>0</v>
      </c>
      <c r="BH166" s="63">
        <f t="shared" si="259"/>
        <v>0</v>
      </c>
      <c r="BI166" s="63">
        <f t="shared" si="259"/>
        <v>0</v>
      </c>
      <c r="BJ166" s="63">
        <f t="shared" si="259"/>
        <v>0</v>
      </c>
      <c r="BK166" s="63">
        <f t="shared" si="259"/>
        <v>0</v>
      </c>
      <c r="BL166" s="63">
        <f t="shared" si="259"/>
        <v>0</v>
      </c>
      <c r="BM166" s="63">
        <f t="shared" si="259"/>
        <v>0</v>
      </c>
      <c r="BN166" s="63">
        <f t="shared" si="259"/>
        <v>0</v>
      </c>
      <c r="BO166" s="63">
        <f t="shared" si="259"/>
        <v>0</v>
      </c>
      <c r="BP166" s="63">
        <f t="shared" si="259"/>
        <v>0</v>
      </c>
      <c r="BQ166" s="65">
        <f t="shared" si="241"/>
        <v>0</v>
      </c>
      <c r="BS166" s="68">
        <f t="shared" si="203"/>
        <v>0</v>
      </c>
      <c r="BV166" s="93">
        <f t="shared" si="260"/>
        <v>0</v>
      </c>
      <c r="BW166" s="93">
        <f t="shared" si="260"/>
        <v>0</v>
      </c>
      <c r="BX166" s="93">
        <f t="shared" si="260"/>
        <v>0</v>
      </c>
      <c r="BY166" s="93">
        <f t="shared" si="260"/>
        <v>0</v>
      </c>
      <c r="BZ166" s="93">
        <f t="shared" si="260"/>
        <v>0</v>
      </c>
      <c r="CA166" s="93">
        <f t="shared" si="260"/>
        <v>0</v>
      </c>
      <c r="CB166" s="93">
        <f t="shared" si="260"/>
        <v>0</v>
      </c>
      <c r="CC166" s="93">
        <f t="shared" si="260"/>
        <v>0</v>
      </c>
      <c r="CD166" s="93">
        <f t="shared" si="260"/>
        <v>0</v>
      </c>
      <c r="CE166" s="94">
        <f t="shared" si="243"/>
        <v>0</v>
      </c>
      <c r="CF166" s="95"/>
      <c r="CG166" s="96">
        <f t="shared" si="204"/>
        <v>0</v>
      </c>
      <c r="CJ166" s="63">
        <f t="shared" si="244"/>
        <v>0</v>
      </c>
      <c r="CK166" s="63">
        <f t="shared" si="244"/>
        <v>0</v>
      </c>
      <c r="CL166" s="63">
        <f t="shared" si="244"/>
        <v>0</v>
      </c>
      <c r="CM166" s="63">
        <f t="shared" si="244"/>
        <v>0</v>
      </c>
      <c r="CN166" s="63">
        <f t="shared" si="244"/>
        <v>0</v>
      </c>
      <c r="CO166" s="63">
        <f t="shared" si="244"/>
        <v>-2037845</v>
      </c>
      <c r="CP166" s="63">
        <f t="shared" si="244"/>
        <v>0</v>
      </c>
      <c r="CQ166" s="63">
        <f t="shared" si="244"/>
        <v>0</v>
      </c>
      <c r="CR166" s="63">
        <f t="shared" si="244"/>
        <v>0</v>
      </c>
      <c r="CS166" s="65">
        <f t="shared" si="245"/>
        <v>-2037845</v>
      </c>
      <c r="CU166" s="68">
        <f t="shared" si="105"/>
        <v>-2037845</v>
      </c>
      <c r="CW166" s="63">
        <f t="shared" si="246"/>
        <v>0</v>
      </c>
      <c r="CX166" s="63">
        <f t="shared" si="246"/>
        <v>0</v>
      </c>
      <c r="CY166" s="63">
        <f t="shared" si="246"/>
        <v>0</v>
      </c>
      <c r="CZ166" s="63">
        <f t="shared" si="246"/>
        <v>0</v>
      </c>
      <c r="DA166" s="63">
        <f t="shared" si="246"/>
        <v>0</v>
      </c>
      <c r="DB166" s="63">
        <f t="shared" si="246"/>
        <v>0</v>
      </c>
      <c r="DC166" s="63">
        <f t="shared" si="246"/>
        <v>0</v>
      </c>
      <c r="DD166" s="63">
        <f t="shared" si="246"/>
        <v>0</v>
      </c>
      <c r="DE166" s="63">
        <f t="shared" si="246"/>
        <v>0</v>
      </c>
      <c r="DF166" s="63">
        <f t="shared" si="247"/>
        <v>0</v>
      </c>
      <c r="DH166" s="68">
        <f t="shared" si="205"/>
        <v>0</v>
      </c>
      <c r="DJ166" s="63">
        <f t="shared" si="248"/>
        <v>0</v>
      </c>
      <c r="DK166" s="63">
        <f t="shared" si="248"/>
        <v>0</v>
      </c>
      <c r="DL166" s="63">
        <f t="shared" si="248"/>
        <v>0</v>
      </c>
      <c r="DM166" s="63">
        <f t="shared" si="248"/>
        <v>0</v>
      </c>
      <c r="DN166" s="63">
        <f t="shared" si="248"/>
        <v>0</v>
      </c>
      <c r="DO166" s="63">
        <f t="shared" si="248"/>
        <v>0</v>
      </c>
      <c r="DP166" s="63">
        <f t="shared" si="248"/>
        <v>0</v>
      </c>
      <c r="DQ166" s="63">
        <f t="shared" si="248"/>
        <v>0</v>
      </c>
      <c r="DR166" s="63">
        <f t="shared" si="248"/>
        <v>0</v>
      </c>
      <c r="DS166" s="65">
        <f t="shared" si="249"/>
        <v>0</v>
      </c>
      <c r="DU166" s="68">
        <f t="shared" si="206"/>
        <v>0</v>
      </c>
      <c r="DW166" s="63">
        <f t="shared" si="250"/>
        <v>0</v>
      </c>
      <c r="DX166" s="63">
        <f t="shared" si="251"/>
        <v>0</v>
      </c>
      <c r="DY166" s="63">
        <f t="shared" si="251"/>
        <v>0</v>
      </c>
      <c r="DZ166" s="63">
        <f t="shared" si="251"/>
        <v>0</v>
      </c>
      <c r="EA166" s="63">
        <f t="shared" si="251"/>
        <v>0</v>
      </c>
      <c r="EB166" s="63">
        <f t="shared" si="251"/>
        <v>0</v>
      </c>
      <c r="EC166" s="63">
        <f t="shared" si="251"/>
        <v>0</v>
      </c>
      <c r="ED166" s="63">
        <f t="shared" si="251"/>
        <v>0</v>
      </c>
      <c r="EE166" s="63">
        <f t="shared" si="251"/>
        <v>0</v>
      </c>
      <c r="EF166" s="65">
        <f t="shared" si="252"/>
        <v>0</v>
      </c>
      <c r="EH166" s="68">
        <f t="shared" si="207"/>
        <v>0</v>
      </c>
      <c r="EK166" s="93">
        <f t="shared" si="253"/>
        <v>0</v>
      </c>
      <c r="EL166" s="93">
        <f t="shared" si="253"/>
        <v>0</v>
      </c>
      <c r="EM166" s="93">
        <f t="shared" si="253"/>
        <v>0</v>
      </c>
      <c r="EN166" s="93">
        <f t="shared" si="253"/>
        <v>0</v>
      </c>
      <c r="EO166" s="93">
        <f t="shared" si="253"/>
        <v>0</v>
      </c>
      <c r="EP166" s="93">
        <f t="shared" si="253"/>
        <v>0</v>
      </c>
      <c r="EQ166" s="93">
        <f t="shared" si="253"/>
        <v>0</v>
      </c>
      <c r="ER166" s="93">
        <f t="shared" si="253"/>
        <v>0</v>
      </c>
      <c r="ES166" s="93">
        <f t="shared" si="253"/>
        <v>0</v>
      </c>
      <c r="ET166" s="94">
        <f t="shared" si="254"/>
        <v>0</v>
      </c>
      <c r="EU166" s="95"/>
      <c r="EV166" s="96">
        <f t="shared" si="208"/>
        <v>0</v>
      </c>
    </row>
    <row r="167" spans="1:152" s="19" customFormat="1" ht="75" x14ac:dyDescent="0.25">
      <c r="A167" s="18" t="s">
        <v>321</v>
      </c>
      <c r="B167" s="21" t="s">
        <v>106</v>
      </c>
      <c r="C167" s="21" t="s">
        <v>298</v>
      </c>
      <c r="D167" s="22" t="s">
        <v>124</v>
      </c>
      <c r="E167" s="22"/>
      <c r="F167" s="10"/>
      <c r="G167" s="10"/>
      <c r="H167" s="10">
        <f>-24754500-2560000-6200000-1100000-4100000</f>
        <v>-38714500</v>
      </c>
      <c r="I167" s="10">
        <f t="shared" si="255"/>
        <v>-38714500</v>
      </c>
      <c r="J167" s="25"/>
      <c r="L167" s="44">
        <v>42234</v>
      </c>
      <c r="M167" s="45" t="s">
        <v>105</v>
      </c>
      <c r="N167" s="45" t="s">
        <v>42</v>
      </c>
      <c r="O167" s="45" t="s">
        <v>42</v>
      </c>
      <c r="P167" s="45"/>
      <c r="R167" s="69" t="s">
        <v>282</v>
      </c>
      <c r="S167" s="51"/>
      <c r="U167" s="63">
        <f t="shared" si="256"/>
        <v>0</v>
      </c>
      <c r="V167" s="63">
        <f t="shared" si="256"/>
        <v>0</v>
      </c>
      <c r="W167" s="63">
        <f t="shared" si="256"/>
        <v>0</v>
      </c>
      <c r="X167" s="63">
        <f t="shared" si="256"/>
        <v>0</v>
      </c>
      <c r="Y167" s="63">
        <f t="shared" si="256"/>
        <v>0</v>
      </c>
      <c r="Z167" s="63">
        <f t="shared" si="256"/>
        <v>0</v>
      </c>
      <c r="AA167" s="63">
        <f t="shared" si="256"/>
        <v>0</v>
      </c>
      <c r="AB167" s="63">
        <f t="shared" si="256"/>
        <v>0</v>
      </c>
      <c r="AC167" s="63">
        <f t="shared" si="256"/>
        <v>0</v>
      </c>
      <c r="AD167" s="65">
        <f>SUM(U167:AC167)</f>
        <v>0</v>
      </c>
      <c r="AF167" s="68">
        <f t="shared" ref="AF167:AF189" si="261">+AD167-G167</f>
        <v>0</v>
      </c>
      <c r="AH167" s="63">
        <f t="shared" si="257"/>
        <v>0</v>
      </c>
      <c r="AI167" s="63">
        <f t="shared" si="257"/>
        <v>0</v>
      </c>
      <c r="AJ167" s="63">
        <f t="shared" si="257"/>
        <v>0</v>
      </c>
      <c r="AK167" s="63">
        <f t="shared" si="257"/>
        <v>0</v>
      </c>
      <c r="AL167" s="63">
        <f t="shared" si="257"/>
        <v>0</v>
      </c>
      <c r="AM167" s="63">
        <f t="shared" si="257"/>
        <v>0</v>
      </c>
      <c r="AN167" s="63">
        <f t="shared" si="257"/>
        <v>0</v>
      </c>
      <c r="AO167" s="63">
        <f t="shared" si="257"/>
        <v>0</v>
      </c>
      <c r="AP167" s="63">
        <f t="shared" si="257"/>
        <v>0</v>
      </c>
      <c r="AQ167" s="65">
        <f>SUM(AH167:AP167)</f>
        <v>0</v>
      </c>
      <c r="AS167" s="68">
        <f t="shared" si="201"/>
        <v>0</v>
      </c>
      <c r="AU167" s="63">
        <f t="shared" si="258"/>
        <v>0</v>
      </c>
      <c r="AV167" s="63">
        <f t="shared" si="258"/>
        <v>0</v>
      </c>
      <c r="AW167" s="63">
        <f t="shared" si="258"/>
        <v>0</v>
      </c>
      <c r="AX167" s="63">
        <f t="shared" si="258"/>
        <v>0</v>
      </c>
      <c r="AY167" s="63">
        <f t="shared" si="258"/>
        <v>0</v>
      </c>
      <c r="AZ167" s="63">
        <f t="shared" si="258"/>
        <v>0</v>
      </c>
      <c r="BA167" s="63">
        <f t="shared" si="258"/>
        <v>0</v>
      </c>
      <c r="BB167" s="63">
        <f t="shared" si="258"/>
        <v>0</v>
      </c>
      <c r="BC167" s="63">
        <f t="shared" si="258"/>
        <v>0</v>
      </c>
      <c r="BD167" s="65">
        <f>SUM(AU167:BC167)</f>
        <v>0</v>
      </c>
      <c r="BF167" s="68">
        <f t="shared" si="202"/>
        <v>38714500</v>
      </c>
      <c r="BH167" s="63">
        <f t="shared" si="259"/>
        <v>0</v>
      </c>
      <c r="BI167" s="63">
        <f t="shared" si="259"/>
        <v>0</v>
      </c>
      <c r="BJ167" s="63">
        <f t="shared" si="259"/>
        <v>0</v>
      </c>
      <c r="BK167" s="63">
        <f t="shared" si="259"/>
        <v>0</v>
      </c>
      <c r="BL167" s="63">
        <f t="shared" si="259"/>
        <v>0</v>
      </c>
      <c r="BM167" s="63">
        <f t="shared" si="259"/>
        <v>0</v>
      </c>
      <c r="BN167" s="63">
        <f t="shared" si="259"/>
        <v>0</v>
      </c>
      <c r="BO167" s="63">
        <f t="shared" si="259"/>
        <v>0</v>
      </c>
      <c r="BP167" s="63">
        <f t="shared" si="259"/>
        <v>0</v>
      </c>
      <c r="BQ167" s="65">
        <f>SUM(BH167:BP167)</f>
        <v>0</v>
      </c>
      <c r="BS167" s="68">
        <f t="shared" si="203"/>
        <v>0</v>
      </c>
      <c r="BV167" s="93">
        <f t="shared" si="260"/>
        <v>0</v>
      </c>
      <c r="BW167" s="93">
        <f t="shared" si="260"/>
        <v>0</v>
      </c>
      <c r="BX167" s="93">
        <f t="shared" si="260"/>
        <v>0</v>
      </c>
      <c r="BY167" s="93">
        <f t="shared" si="260"/>
        <v>0</v>
      </c>
      <c r="BZ167" s="93">
        <f t="shared" si="260"/>
        <v>0</v>
      </c>
      <c r="CA167" s="93">
        <f t="shared" si="260"/>
        <v>0</v>
      </c>
      <c r="CB167" s="93">
        <f t="shared" si="260"/>
        <v>0</v>
      </c>
      <c r="CC167" s="93">
        <f t="shared" si="260"/>
        <v>0</v>
      </c>
      <c r="CD167" s="93">
        <f t="shared" si="260"/>
        <v>0</v>
      </c>
      <c r="CE167" s="94">
        <f>SUM(BV167:CD167)</f>
        <v>0</v>
      </c>
      <c r="CF167" s="95"/>
      <c r="CG167" s="96">
        <f t="shared" si="204"/>
        <v>0</v>
      </c>
      <c r="CJ167" s="63">
        <f t="shared" si="244"/>
        <v>0</v>
      </c>
      <c r="CK167" s="63">
        <f t="shared" si="244"/>
        <v>0</v>
      </c>
      <c r="CL167" s="63">
        <f t="shared" si="244"/>
        <v>0</v>
      </c>
      <c r="CM167" s="63">
        <f t="shared" si="244"/>
        <v>0</v>
      </c>
      <c r="CN167" s="63">
        <f t="shared" si="244"/>
        <v>0</v>
      </c>
      <c r="CO167" s="63">
        <f t="shared" si="244"/>
        <v>0</v>
      </c>
      <c r="CP167" s="63">
        <f t="shared" si="244"/>
        <v>0</v>
      </c>
      <c r="CQ167" s="63">
        <f t="shared" si="244"/>
        <v>0</v>
      </c>
      <c r="CR167" s="63">
        <f t="shared" si="244"/>
        <v>0</v>
      </c>
      <c r="CS167" s="65">
        <f t="shared" si="245"/>
        <v>0</v>
      </c>
      <c r="CU167" s="68">
        <f t="shared" si="105"/>
        <v>0</v>
      </c>
      <c r="CW167" s="63">
        <f t="shared" si="246"/>
        <v>0</v>
      </c>
      <c r="CX167" s="63">
        <f t="shared" si="246"/>
        <v>0</v>
      </c>
      <c r="CY167" s="63">
        <f t="shared" si="246"/>
        <v>0</v>
      </c>
      <c r="CZ167" s="63">
        <f t="shared" si="246"/>
        <v>0</v>
      </c>
      <c r="DA167" s="63">
        <f t="shared" si="246"/>
        <v>0</v>
      </c>
      <c r="DB167" s="63">
        <f t="shared" si="246"/>
        <v>0</v>
      </c>
      <c r="DC167" s="63">
        <f t="shared" si="246"/>
        <v>0</v>
      </c>
      <c r="DD167" s="63">
        <f t="shared" si="246"/>
        <v>0</v>
      </c>
      <c r="DE167" s="63">
        <f t="shared" si="246"/>
        <v>0</v>
      </c>
      <c r="DF167" s="63">
        <f t="shared" si="247"/>
        <v>0</v>
      </c>
      <c r="DH167" s="68">
        <f t="shared" si="205"/>
        <v>0</v>
      </c>
      <c r="DJ167" s="63">
        <f t="shared" si="248"/>
        <v>0</v>
      </c>
      <c r="DK167" s="63">
        <f t="shared" si="248"/>
        <v>0</v>
      </c>
      <c r="DL167" s="63">
        <f t="shared" si="248"/>
        <v>-38714500</v>
      </c>
      <c r="DM167" s="63">
        <f t="shared" si="248"/>
        <v>0</v>
      </c>
      <c r="DN167" s="63">
        <f t="shared" si="248"/>
        <v>0</v>
      </c>
      <c r="DO167" s="63">
        <f t="shared" si="248"/>
        <v>0</v>
      </c>
      <c r="DP167" s="63">
        <f t="shared" si="248"/>
        <v>0</v>
      </c>
      <c r="DQ167" s="63">
        <f t="shared" si="248"/>
        <v>0</v>
      </c>
      <c r="DR167" s="63">
        <f t="shared" si="248"/>
        <v>0</v>
      </c>
      <c r="DS167" s="65">
        <f>SUM(DJ167:DR167)</f>
        <v>-38714500</v>
      </c>
      <c r="DU167" s="68">
        <f t="shared" si="206"/>
        <v>-38714500</v>
      </c>
      <c r="DW167" s="63">
        <f t="shared" si="250"/>
        <v>0</v>
      </c>
      <c r="DX167" s="63">
        <f t="shared" si="251"/>
        <v>0</v>
      </c>
      <c r="DY167" s="63">
        <f t="shared" si="251"/>
        <v>0</v>
      </c>
      <c r="DZ167" s="63">
        <f t="shared" si="251"/>
        <v>0</v>
      </c>
      <c r="EA167" s="63">
        <f t="shared" si="251"/>
        <v>0</v>
      </c>
      <c r="EB167" s="63">
        <f t="shared" si="251"/>
        <v>0</v>
      </c>
      <c r="EC167" s="63">
        <f t="shared" si="251"/>
        <v>0</v>
      </c>
      <c r="ED167" s="63">
        <f t="shared" si="251"/>
        <v>0</v>
      </c>
      <c r="EE167" s="63">
        <f t="shared" si="251"/>
        <v>0</v>
      </c>
      <c r="EF167" s="65">
        <f t="shared" si="252"/>
        <v>0</v>
      </c>
      <c r="EH167" s="68">
        <f t="shared" si="207"/>
        <v>0</v>
      </c>
      <c r="EK167" s="93">
        <f t="shared" si="253"/>
        <v>0</v>
      </c>
      <c r="EL167" s="93">
        <f t="shared" si="253"/>
        <v>0</v>
      </c>
      <c r="EM167" s="93">
        <f t="shared" si="253"/>
        <v>0</v>
      </c>
      <c r="EN167" s="93">
        <f t="shared" si="253"/>
        <v>0</v>
      </c>
      <c r="EO167" s="93">
        <f t="shared" si="253"/>
        <v>0</v>
      </c>
      <c r="EP167" s="93">
        <f t="shared" si="253"/>
        <v>0</v>
      </c>
      <c r="EQ167" s="93">
        <f t="shared" si="253"/>
        <v>0</v>
      </c>
      <c r="ER167" s="93">
        <f t="shared" si="253"/>
        <v>0</v>
      </c>
      <c r="ES167" s="93">
        <f t="shared" si="253"/>
        <v>0</v>
      </c>
      <c r="ET167" s="94">
        <f>SUM(EK167:ES167)</f>
        <v>0</v>
      </c>
      <c r="EU167" s="95"/>
      <c r="EV167" s="96">
        <f t="shared" si="208"/>
        <v>0</v>
      </c>
    </row>
    <row r="168" spans="1:152" s="19" customFormat="1" ht="45" x14ac:dyDescent="0.25">
      <c r="A168" s="18" t="s">
        <v>269</v>
      </c>
      <c r="B168" s="21" t="s">
        <v>75</v>
      </c>
      <c r="C168" s="21" t="s">
        <v>294</v>
      </c>
      <c r="D168" s="22" t="s">
        <v>151</v>
      </c>
      <c r="E168" s="22"/>
      <c r="F168" s="10">
        <f>32064464-31903056</f>
        <v>161408</v>
      </c>
      <c r="G168" s="10"/>
      <c r="H168" s="10"/>
      <c r="I168" s="10">
        <f t="shared" si="255"/>
        <v>161408</v>
      </c>
      <c r="J168" s="25"/>
      <c r="L168" s="44">
        <v>42237</v>
      </c>
      <c r="M168" s="45" t="s">
        <v>40</v>
      </c>
      <c r="N168" s="45" t="s">
        <v>106</v>
      </c>
      <c r="O168" s="45" t="s">
        <v>125</v>
      </c>
      <c r="P168" s="45"/>
      <c r="R168" s="69" t="s">
        <v>282</v>
      </c>
      <c r="S168" s="51"/>
      <c r="U168" s="63">
        <f t="shared" si="256"/>
        <v>0</v>
      </c>
      <c r="V168" s="63">
        <f t="shared" si="256"/>
        <v>0</v>
      </c>
      <c r="W168" s="63">
        <f t="shared" si="256"/>
        <v>0</v>
      </c>
      <c r="X168" s="63">
        <f t="shared" si="256"/>
        <v>0</v>
      </c>
      <c r="Y168" s="63">
        <f t="shared" si="256"/>
        <v>0</v>
      </c>
      <c r="Z168" s="63">
        <f t="shared" si="256"/>
        <v>0</v>
      </c>
      <c r="AA168" s="63">
        <f t="shared" si="256"/>
        <v>0</v>
      </c>
      <c r="AB168" s="63">
        <f t="shared" si="256"/>
        <v>0</v>
      </c>
      <c r="AC168" s="63">
        <f t="shared" si="256"/>
        <v>0</v>
      </c>
      <c r="AD168" s="65">
        <f t="shared" ref="AD168:AD180" si="262">SUM(U168:AC168)</f>
        <v>0</v>
      </c>
      <c r="AF168" s="68">
        <f t="shared" si="261"/>
        <v>0</v>
      </c>
      <c r="AH168" s="63">
        <f t="shared" si="257"/>
        <v>0</v>
      </c>
      <c r="AI168" s="63">
        <f t="shared" si="257"/>
        <v>0</v>
      </c>
      <c r="AJ168" s="63">
        <f t="shared" si="257"/>
        <v>0</v>
      </c>
      <c r="AK168" s="63">
        <f t="shared" si="257"/>
        <v>0</v>
      </c>
      <c r="AL168" s="63">
        <f t="shared" si="257"/>
        <v>0</v>
      </c>
      <c r="AM168" s="63">
        <f t="shared" si="257"/>
        <v>0</v>
      </c>
      <c r="AN168" s="63">
        <f t="shared" si="257"/>
        <v>0</v>
      </c>
      <c r="AO168" s="63">
        <f t="shared" si="257"/>
        <v>0</v>
      </c>
      <c r="AP168" s="63">
        <f t="shared" si="257"/>
        <v>0</v>
      </c>
      <c r="AQ168" s="65">
        <f t="shared" ref="AQ168:AQ180" si="263">SUM(AH168:AP168)</f>
        <v>0</v>
      </c>
      <c r="AS168" s="68">
        <f t="shared" si="201"/>
        <v>-161408</v>
      </c>
      <c r="AU168" s="63">
        <f t="shared" si="258"/>
        <v>0</v>
      </c>
      <c r="AV168" s="63">
        <f t="shared" si="258"/>
        <v>0</v>
      </c>
      <c r="AW168" s="63">
        <f t="shared" si="258"/>
        <v>0</v>
      </c>
      <c r="AX168" s="63">
        <f t="shared" si="258"/>
        <v>0</v>
      </c>
      <c r="AY168" s="63">
        <f t="shared" si="258"/>
        <v>0</v>
      </c>
      <c r="AZ168" s="63">
        <f t="shared" si="258"/>
        <v>0</v>
      </c>
      <c r="BA168" s="63">
        <f t="shared" si="258"/>
        <v>0</v>
      </c>
      <c r="BB168" s="63">
        <f t="shared" si="258"/>
        <v>0</v>
      </c>
      <c r="BC168" s="63">
        <f t="shared" si="258"/>
        <v>0</v>
      </c>
      <c r="BD168" s="65">
        <f t="shared" ref="BD168:BD180" si="264">SUM(AU168:BC168)</f>
        <v>0</v>
      </c>
      <c r="BF168" s="68">
        <f t="shared" si="202"/>
        <v>0</v>
      </c>
      <c r="BH168" s="63">
        <f t="shared" si="259"/>
        <v>0</v>
      </c>
      <c r="BI168" s="63">
        <f t="shared" si="259"/>
        <v>0</v>
      </c>
      <c r="BJ168" s="63">
        <f t="shared" si="259"/>
        <v>0</v>
      </c>
      <c r="BK168" s="63">
        <f t="shared" si="259"/>
        <v>0</v>
      </c>
      <c r="BL168" s="63">
        <f t="shared" si="259"/>
        <v>0</v>
      </c>
      <c r="BM168" s="63">
        <f t="shared" si="259"/>
        <v>0</v>
      </c>
      <c r="BN168" s="63">
        <f t="shared" si="259"/>
        <v>0</v>
      </c>
      <c r="BO168" s="63">
        <f t="shared" si="259"/>
        <v>0</v>
      </c>
      <c r="BP168" s="63">
        <f t="shared" si="259"/>
        <v>0</v>
      </c>
      <c r="BQ168" s="65">
        <f t="shared" ref="BQ168:BQ180" si="265">SUM(BH168:BP168)</f>
        <v>0</v>
      </c>
      <c r="BS168" s="68">
        <f t="shared" si="203"/>
        <v>0</v>
      </c>
      <c r="BV168" s="93">
        <f t="shared" si="260"/>
        <v>0</v>
      </c>
      <c r="BW168" s="93">
        <f t="shared" si="260"/>
        <v>0</v>
      </c>
      <c r="BX168" s="93">
        <f t="shared" si="260"/>
        <v>0</v>
      </c>
      <c r="BY168" s="93">
        <f t="shared" si="260"/>
        <v>0</v>
      </c>
      <c r="BZ168" s="93">
        <f t="shared" si="260"/>
        <v>0</v>
      </c>
      <c r="CA168" s="93">
        <f t="shared" si="260"/>
        <v>0</v>
      </c>
      <c r="CB168" s="93">
        <f t="shared" si="260"/>
        <v>0</v>
      </c>
      <c r="CC168" s="93">
        <f t="shared" si="260"/>
        <v>0</v>
      </c>
      <c r="CD168" s="93">
        <f t="shared" si="260"/>
        <v>0</v>
      </c>
      <c r="CE168" s="94">
        <f t="shared" ref="CE168:CE180" si="266">SUM(BV168:CD168)</f>
        <v>0</v>
      </c>
      <c r="CF168" s="95"/>
      <c r="CG168" s="96">
        <f t="shared" si="204"/>
        <v>0</v>
      </c>
      <c r="CJ168" s="63">
        <f t="shared" si="244"/>
        <v>0</v>
      </c>
      <c r="CK168" s="63">
        <f t="shared" si="244"/>
        <v>0</v>
      </c>
      <c r="CL168" s="63">
        <f t="shared" si="244"/>
        <v>0</v>
      </c>
      <c r="CM168" s="63">
        <f t="shared" si="244"/>
        <v>0</v>
      </c>
      <c r="CN168" s="63">
        <f t="shared" si="244"/>
        <v>0</v>
      </c>
      <c r="CO168" s="63">
        <f t="shared" si="244"/>
        <v>0</v>
      </c>
      <c r="CP168" s="63">
        <f t="shared" si="244"/>
        <v>0</v>
      </c>
      <c r="CQ168" s="63">
        <f t="shared" si="244"/>
        <v>0</v>
      </c>
      <c r="CR168" s="63">
        <f t="shared" si="244"/>
        <v>0</v>
      </c>
      <c r="CS168" s="65">
        <f t="shared" ref="CS168:CS180" si="267">SUM(CJ168:CR168)</f>
        <v>0</v>
      </c>
      <c r="CU168" s="68">
        <f t="shared" si="105"/>
        <v>0</v>
      </c>
      <c r="CW168" s="63">
        <f t="shared" si="246"/>
        <v>0</v>
      </c>
      <c r="CX168" s="63">
        <f t="shared" si="246"/>
        <v>0</v>
      </c>
      <c r="CY168" s="63">
        <f t="shared" si="246"/>
        <v>0</v>
      </c>
      <c r="CZ168" s="63">
        <f t="shared" si="246"/>
        <v>0</v>
      </c>
      <c r="DA168" s="63">
        <f t="shared" si="246"/>
        <v>0</v>
      </c>
      <c r="DB168" s="63">
        <f t="shared" si="246"/>
        <v>161408</v>
      </c>
      <c r="DC168" s="63">
        <f t="shared" si="246"/>
        <v>0</v>
      </c>
      <c r="DD168" s="63">
        <f t="shared" si="246"/>
        <v>0</v>
      </c>
      <c r="DE168" s="63">
        <f t="shared" si="246"/>
        <v>0</v>
      </c>
      <c r="DF168" s="63">
        <f t="shared" si="247"/>
        <v>161408</v>
      </c>
      <c r="DH168" s="68">
        <f t="shared" si="205"/>
        <v>161408</v>
      </c>
      <c r="DJ168" s="63">
        <f t="shared" si="248"/>
        <v>0</v>
      </c>
      <c r="DK168" s="63">
        <f t="shared" si="248"/>
        <v>0</v>
      </c>
      <c r="DL168" s="63">
        <f t="shared" si="248"/>
        <v>0</v>
      </c>
      <c r="DM168" s="63">
        <f t="shared" si="248"/>
        <v>0</v>
      </c>
      <c r="DN168" s="63">
        <f t="shared" si="248"/>
        <v>0</v>
      </c>
      <c r="DO168" s="63">
        <f t="shared" si="248"/>
        <v>0</v>
      </c>
      <c r="DP168" s="63">
        <f t="shared" si="248"/>
        <v>0</v>
      </c>
      <c r="DQ168" s="63">
        <f t="shared" si="248"/>
        <v>0</v>
      </c>
      <c r="DR168" s="63">
        <f t="shared" si="248"/>
        <v>0</v>
      </c>
      <c r="DS168" s="65">
        <f t="shared" ref="DS168:DS180" si="268">SUM(DJ168:DR168)</f>
        <v>0</v>
      </c>
      <c r="DU168" s="68">
        <f t="shared" si="206"/>
        <v>0</v>
      </c>
      <c r="DW168" s="63">
        <f t="shared" si="250"/>
        <v>0</v>
      </c>
      <c r="DX168" s="63">
        <f t="shared" si="251"/>
        <v>0</v>
      </c>
      <c r="DY168" s="63">
        <f t="shared" si="251"/>
        <v>0</v>
      </c>
      <c r="DZ168" s="63">
        <f t="shared" si="251"/>
        <v>0</v>
      </c>
      <c r="EA168" s="63">
        <f t="shared" si="251"/>
        <v>0</v>
      </c>
      <c r="EB168" s="63">
        <f t="shared" si="251"/>
        <v>0</v>
      </c>
      <c r="EC168" s="63">
        <f t="shared" si="251"/>
        <v>0</v>
      </c>
      <c r="ED168" s="63">
        <f t="shared" si="251"/>
        <v>0</v>
      </c>
      <c r="EE168" s="63">
        <f t="shared" si="251"/>
        <v>0</v>
      </c>
      <c r="EF168" s="65">
        <f t="shared" si="252"/>
        <v>0</v>
      </c>
      <c r="EH168" s="68">
        <f t="shared" si="207"/>
        <v>0</v>
      </c>
      <c r="EK168" s="93">
        <f t="shared" si="253"/>
        <v>0</v>
      </c>
      <c r="EL168" s="93">
        <f t="shared" si="253"/>
        <v>0</v>
      </c>
      <c r="EM168" s="93">
        <f t="shared" si="253"/>
        <v>0</v>
      </c>
      <c r="EN168" s="93">
        <f t="shared" si="253"/>
        <v>0</v>
      </c>
      <c r="EO168" s="93">
        <f t="shared" si="253"/>
        <v>0</v>
      </c>
      <c r="EP168" s="93">
        <f t="shared" si="253"/>
        <v>0</v>
      </c>
      <c r="EQ168" s="93">
        <f t="shared" si="253"/>
        <v>0</v>
      </c>
      <c r="ER168" s="93">
        <f t="shared" si="253"/>
        <v>0</v>
      </c>
      <c r="ES168" s="93">
        <f t="shared" si="253"/>
        <v>0</v>
      </c>
      <c r="ET168" s="94">
        <f t="shared" ref="ET168:ET180" si="269">SUM(EK168:ES168)</f>
        <v>0</v>
      </c>
      <c r="EU168" s="95"/>
      <c r="EV168" s="96">
        <f t="shared" si="208"/>
        <v>0</v>
      </c>
    </row>
    <row r="169" spans="1:152" s="19" customFormat="1" ht="45" x14ac:dyDescent="0.25">
      <c r="A169" s="18" t="s">
        <v>270</v>
      </c>
      <c r="B169" s="21" t="s">
        <v>75</v>
      </c>
      <c r="C169" s="21" t="s">
        <v>294</v>
      </c>
      <c r="D169" s="22" t="s">
        <v>152</v>
      </c>
      <c r="E169" s="22"/>
      <c r="F169" s="10">
        <f>32285353-31903056</f>
        <v>382297</v>
      </c>
      <c r="G169" s="10"/>
      <c r="H169" s="10"/>
      <c r="I169" s="10">
        <f t="shared" si="255"/>
        <v>382297</v>
      </c>
      <c r="J169" s="25"/>
      <c r="L169" s="44">
        <v>42237</v>
      </c>
      <c r="M169" s="45" t="s">
        <v>40</v>
      </c>
      <c r="N169" s="45" t="s">
        <v>106</v>
      </c>
      <c r="O169" s="45" t="s">
        <v>125</v>
      </c>
      <c r="P169" s="45"/>
      <c r="R169" s="69" t="s">
        <v>281</v>
      </c>
      <c r="S169" s="51"/>
      <c r="U169" s="63">
        <f t="shared" si="256"/>
        <v>0</v>
      </c>
      <c r="V169" s="63">
        <f t="shared" si="256"/>
        <v>0</v>
      </c>
      <c r="W169" s="63">
        <f t="shared" si="256"/>
        <v>0</v>
      </c>
      <c r="X169" s="63">
        <f t="shared" si="256"/>
        <v>0</v>
      </c>
      <c r="Y169" s="63">
        <f t="shared" si="256"/>
        <v>0</v>
      </c>
      <c r="Z169" s="63">
        <f t="shared" si="256"/>
        <v>0</v>
      </c>
      <c r="AA169" s="63">
        <f t="shared" si="256"/>
        <v>0</v>
      </c>
      <c r="AB169" s="63">
        <f t="shared" si="256"/>
        <v>0</v>
      </c>
      <c r="AC169" s="63">
        <f t="shared" si="256"/>
        <v>0</v>
      </c>
      <c r="AD169" s="65">
        <f t="shared" si="262"/>
        <v>0</v>
      </c>
      <c r="AF169" s="68">
        <f t="shared" si="261"/>
        <v>0</v>
      </c>
      <c r="AH169" s="63">
        <f t="shared" si="257"/>
        <v>0</v>
      </c>
      <c r="AI169" s="63">
        <f t="shared" si="257"/>
        <v>0</v>
      </c>
      <c r="AJ169" s="63">
        <f t="shared" si="257"/>
        <v>0</v>
      </c>
      <c r="AK169" s="63">
        <f t="shared" si="257"/>
        <v>0</v>
      </c>
      <c r="AL169" s="63">
        <f t="shared" si="257"/>
        <v>0</v>
      </c>
      <c r="AM169" s="63">
        <f t="shared" si="257"/>
        <v>382297</v>
      </c>
      <c r="AN169" s="63">
        <f t="shared" si="257"/>
        <v>0</v>
      </c>
      <c r="AO169" s="63">
        <f t="shared" si="257"/>
        <v>0</v>
      </c>
      <c r="AP169" s="63">
        <f t="shared" si="257"/>
        <v>0</v>
      </c>
      <c r="AQ169" s="65">
        <f t="shared" si="263"/>
        <v>382297</v>
      </c>
      <c r="AS169" s="68">
        <f t="shared" si="201"/>
        <v>0</v>
      </c>
      <c r="AU169" s="63">
        <f t="shared" si="258"/>
        <v>0</v>
      </c>
      <c r="AV169" s="63">
        <f t="shared" si="258"/>
        <v>0</v>
      </c>
      <c r="AW169" s="63">
        <f t="shared" si="258"/>
        <v>0</v>
      </c>
      <c r="AX169" s="63">
        <f t="shared" si="258"/>
        <v>0</v>
      </c>
      <c r="AY169" s="63">
        <f t="shared" si="258"/>
        <v>0</v>
      </c>
      <c r="AZ169" s="63">
        <f t="shared" si="258"/>
        <v>0</v>
      </c>
      <c r="BA169" s="63">
        <f t="shared" si="258"/>
        <v>0</v>
      </c>
      <c r="BB169" s="63">
        <f t="shared" si="258"/>
        <v>0</v>
      </c>
      <c r="BC169" s="63">
        <f t="shared" si="258"/>
        <v>0</v>
      </c>
      <c r="BD169" s="65">
        <f t="shared" si="264"/>
        <v>0</v>
      </c>
      <c r="BF169" s="68">
        <f t="shared" si="202"/>
        <v>0</v>
      </c>
      <c r="BH169" s="63">
        <f t="shared" si="259"/>
        <v>0</v>
      </c>
      <c r="BI169" s="63">
        <f t="shared" si="259"/>
        <v>0</v>
      </c>
      <c r="BJ169" s="63">
        <f t="shared" si="259"/>
        <v>0</v>
      </c>
      <c r="BK169" s="63">
        <f t="shared" si="259"/>
        <v>0</v>
      </c>
      <c r="BL169" s="63">
        <f t="shared" si="259"/>
        <v>0</v>
      </c>
      <c r="BM169" s="63">
        <f t="shared" si="259"/>
        <v>0</v>
      </c>
      <c r="BN169" s="63">
        <f t="shared" si="259"/>
        <v>0</v>
      </c>
      <c r="BO169" s="63">
        <f t="shared" si="259"/>
        <v>0</v>
      </c>
      <c r="BP169" s="63">
        <f t="shared" si="259"/>
        <v>0</v>
      </c>
      <c r="BQ169" s="65">
        <f t="shared" si="265"/>
        <v>0</v>
      </c>
      <c r="BS169" s="68">
        <f t="shared" si="203"/>
        <v>0</v>
      </c>
      <c r="BV169" s="93">
        <f t="shared" si="260"/>
        <v>0</v>
      </c>
      <c r="BW169" s="93">
        <f t="shared" si="260"/>
        <v>0</v>
      </c>
      <c r="BX169" s="93">
        <f t="shared" si="260"/>
        <v>0</v>
      </c>
      <c r="BY169" s="93">
        <f t="shared" si="260"/>
        <v>0</v>
      </c>
      <c r="BZ169" s="93">
        <f t="shared" si="260"/>
        <v>0</v>
      </c>
      <c r="CA169" s="93">
        <f t="shared" si="260"/>
        <v>0</v>
      </c>
      <c r="CB169" s="93">
        <f t="shared" si="260"/>
        <v>0</v>
      </c>
      <c r="CC169" s="93">
        <f t="shared" si="260"/>
        <v>0</v>
      </c>
      <c r="CD169" s="93">
        <f t="shared" si="260"/>
        <v>0</v>
      </c>
      <c r="CE169" s="94">
        <f t="shared" si="266"/>
        <v>0</v>
      </c>
      <c r="CF169" s="95"/>
      <c r="CG169" s="96">
        <f t="shared" si="204"/>
        <v>0</v>
      </c>
      <c r="CJ169" s="63">
        <f t="shared" si="244"/>
        <v>0</v>
      </c>
      <c r="CK169" s="63">
        <f t="shared" si="244"/>
        <v>0</v>
      </c>
      <c r="CL169" s="63">
        <f t="shared" si="244"/>
        <v>0</v>
      </c>
      <c r="CM169" s="63">
        <f t="shared" si="244"/>
        <v>0</v>
      </c>
      <c r="CN169" s="63">
        <f t="shared" si="244"/>
        <v>0</v>
      </c>
      <c r="CO169" s="63">
        <f t="shared" si="244"/>
        <v>0</v>
      </c>
      <c r="CP169" s="63">
        <f t="shared" si="244"/>
        <v>0</v>
      </c>
      <c r="CQ169" s="63">
        <f t="shared" si="244"/>
        <v>0</v>
      </c>
      <c r="CR169" s="63">
        <f t="shared" si="244"/>
        <v>0</v>
      </c>
      <c r="CS169" s="65">
        <f t="shared" si="267"/>
        <v>0</v>
      </c>
      <c r="CU169" s="68">
        <f t="shared" si="105"/>
        <v>0</v>
      </c>
      <c r="CW169" s="63">
        <f t="shared" si="246"/>
        <v>0</v>
      </c>
      <c r="CX169" s="63">
        <f t="shared" si="246"/>
        <v>0</v>
      </c>
      <c r="CY169" s="63">
        <f t="shared" si="246"/>
        <v>0</v>
      </c>
      <c r="CZ169" s="63">
        <f t="shared" si="246"/>
        <v>0</v>
      </c>
      <c r="DA169" s="63">
        <f t="shared" si="246"/>
        <v>0</v>
      </c>
      <c r="DB169" s="63">
        <f t="shared" si="246"/>
        <v>382297</v>
      </c>
      <c r="DC169" s="63">
        <f t="shared" si="246"/>
        <v>0</v>
      </c>
      <c r="DD169" s="63">
        <f t="shared" si="246"/>
        <v>0</v>
      </c>
      <c r="DE169" s="63">
        <f t="shared" si="246"/>
        <v>0</v>
      </c>
      <c r="DF169" s="63">
        <f t="shared" si="247"/>
        <v>382297</v>
      </c>
      <c r="DH169" s="68">
        <f t="shared" si="205"/>
        <v>382297</v>
      </c>
      <c r="DJ169" s="63">
        <f t="shared" si="248"/>
        <v>0</v>
      </c>
      <c r="DK169" s="63">
        <f t="shared" si="248"/>
        <v>0</v>
      </c>
      <c r="DL169" s="63">
        <f t="shared" si="248"/>
        <v>0</v>
      </c>
      <c r="DM169" s="63">
        <f t="shared" si="248"/>
        <v>0</v>
      </c>
      <c r="DN169" s="63">
        <f t="shared" si="248"/>
        <v>0</v>
      </c>
      <c r="DO169" s="63">
        <f t="shared" si="248"/>
        <v>0</v>
      </c>
      <c r="DP169" s="63">
        <f t="shared" si="248"/>
        <v>0</v>
      </c>
      <c r="DQ169" s="63">
        <f t="shared" si="248"/>
        <v>0</v>
      </c>
      <c r="DR169" s="63">
        <f t="shared" si="248"/>
        <v>0</v>
      </c>
      <c r="DS169" s="65">
        <f t="shared" si="268"/>
        <v>0</v>
      </c>
      <c r="DU169" s="68">
        <f t="shared" si="206"/>
        <v>0</v>
      </c>
      <c r="DW169" s="63">
        <f t="shared" si="250"/>
        <v>0</v>
      </c>
      <c r="DX169" s="63">
        <f t="shared" si="251"/>
        <v>0</v>
      </c>
      <c r="DY169" s="63">
        <f t="shared" si="251"/>
        <v>0</v>
      </c>
      <c r="DZ169" s="63">
        <f t="shared" si="251"/>
        <v>0</v>
      </c>
      <c r="EA169" s="63">
        <f t="shared" si="251"/>
        <v>0</v>
      </c>
      <c r="EB169" s="63">
        <f t="shared" si="251"/>
        <v>0</v>
      </c>
      <c r="EC169" s="63">
        <f t="shared" si="251"/>
        <v>0</v>
      </c>
      <c r="ED169" s="63">
        <f t="shared" si="251"/>
        <v>0</v>
      </c>
      <c r="EE169" s="63">
        <f t="shared" si="251"/>
        <v>0</v>
      </c>
      <c r="EF169" s="65">
        <f t="shared" si="252"/>
        <v>0</v>
      </c>
      <c r="EH169" s="68">
        <f t="shared" si="207"/>
        <v>0</v>
      </c>
      <c r="EK169" s="93">
        <f t="shared" si="253"/>
        <v>0</v>
      </c>
      <c r="EL169" s="93">
        <f t="shared" si="253"/>
        <v>0</v>
      </c>
      <c r="EM169" s="93">
        <f t="shared" si="253"/>
        <v>0</v>
      </c>
      <c r="EN169" s="93">
        <f t="shared" si="253"/>
        <v>0</v>
      </c>
      <c r="EO169" s="93">
        <f t="shared" si="253"/>
        <v>0</v>
      </c>
      <c r="EP169" s="93">
        <f t="shared" si="253"/>
        <v>0</v>
      </c>
      <c r="EQ169" s="93">
        <f t="shared" si="253"/>
        <v>0</v>
      </c>
      <c r="ER169" s="93">
        <f t="shared" si="253"/>
        <v>0</v>
      </c>
      <c r="ES169" s="93">
        <f t="shared" si="253"/>
        <v>0</v>
      </c>
      <c r="ET169" s="94">
        <f t="shared" si="269"/>
        <v>0</v>
      </c>
      <c r="EU169" s="95"/>
      <c r="EV169" s="96">
        <f t="shared" si="208"/>
        <v>0</v>
      </c>
    </row>
    <row r="170" spans="1:152" s="19" customFormat="1" ht="60" x14ac:dyDescent="0.25">
      <c r="A170" s="18" t="s">
        <v>116</v>
      </c>
      <c r="B170" s="21" t="s">
        <v>71</v>
      </c>
      <c r="C170" s="21" t="s">
        <v>293</v>
      </c>
      <c r="D170" s="22" t="s">
        <v>182</v>
      </c>
      <c r="E170" s="22"/>
      <c r="F170" s="10"/>
      <c r="G170" s="10"/>
      <c r="H170" s="10">
        <v>0</v>
      </c>
      <c r="I170" s="10">
        <f t="shared" si="255"/>
        <v>0</v>
      </c>
      <c r="J170" s="25"/>
      <c r="L170" s="44">
        <v>42240</v>
      </c>
      <c r="M170" s="45" t="s">
        <v>125</v>
      </c>
      <c r="N170" s="45" t="s">
        <v>40</v>
      </c>
      <c r="O170" s="45" t="s">
        <v>42</v>
      </c>
      <c r="P170" s="45"/>
      <c r="R170" s="69" t="s">
        <v>282</v>
      </c>
      <c r="S170" s="51"/>
      <c r="U170" s="63">
        <f t="shared" si="256"/>
        <v>0</v>
      </c>
      <c r="V170" s="63">
        <f t="shared" si="256"/>
        <v>0</v>
      </c>
      <c r="W170" s="63">
        <f t="shared" si="256"/>
        <v>0</v>
      </c>
      <c r="X170" s="63">
        <f t="shared" si="256"/>
        <v>0</v>
      </c>
      <c r="Y170" s="63">
        <f t="shared" si="256"/>
        <v>0</v>
      </c>
      <c r="Z170" s="63">
        <f t="shared" si="256"/>
        <v>0</v>
      </c>
      <c r="AA170" s="63">
        <f t="shared" si="256"/>
        <v>0</v>
      </c>
      <c r="AB170" s="63">
        <f t="shared" si="256"/>
        <v>0</v>
      </c>
      <c r="AC170" s="63">
        <f t="shared" si="256"/>
        <v>0</v>
      </c>
      <c r="AD170" s="65">
        <f t="shared" si="262"/>
        <v>0</v>
      </c>
      <c r="AF170" s="68">
        <f t="shared" si="261"/>
        <v>0</v>
      </c>
      <c r="AH170" s="63">
        <f t="shared" si="257"/>
        <v>0</v>
      </c>
      <c r="AI170" s="63">
        <f t="shared" si="257"/>
        <v>0</v>
      </c>
      <c r="AJ170" s="63">
        <f t="shared" si="257"/>
        <v>0</v>
      </c>
      <c r="AK170" s="63">
        <f t="shared" si="257"/>
        <v>0</v>
      </c>
      <c r="AL170" s="63">
        <f t="shared" si="257"/>
        <v>0</v>
      </c>
      <c r="AM170" s="63">
        <f t="shared" si="257"/>
        <v>0</v>
      </c>
      <c r="AN170" s="63">
        <f t="shared" si="257"/>
        <v>0</v>
      </c>
      <c r="AO170" s="63">
        <f t="shared" si="257"/>
        <v>0</v>
      </c>
      <c r="AP170" s="63">
        <f t="shared" si="257"/>
        <v>0</v>
      </c>
      <c r="AQ170" s="65">
        <f t="shared" si="263"/>
        <v>0</v>
      </c>
      <c r="AS170" s="68">
        <f t="shared" ref="AS170:AS189" si="270">+AQ170-F170</f>
        <v>0</v>
      </c>
      <c r="AU170" s="63">
        <f t="shared" si="258"/>
        <v>0</v>
      </c>
      <c r="AV170" s="63">
        <f t="shared" si="258"/>
        <v>0</v>
      </c>
      <c r="AW170" s="63">
        <f t="shared" si="258"/>
        <v>0</v>
      </c>
      <c r="AX170" s="63">
        <f t="shared" si="258"/>
        <v>0</v>
      </c>
      <c r="AY170" s="63">
        <f t="shared" si="258"/>
        <v>0</v>
      </c>
      <c r="AZ170" s="63">
        <f t="shared" si="258"/>
        <v>0</v>
      </c>
      <c r="BA170" s="63">
        <f t="shared" si="258"/>
        <v>0</v>
      </c>
      <c r="BB170" s="63">
        <f t="shared" si="258"/>
        <v>0</v>
      </c>
      <c r="BC170" s="63">
        <f t="shared" si="258"/>
        <v>0</v>
      </c>
      <c r="BD170" s="65">
        <f t="shared" si="264"/>
        <v>0</v>
      </c>
      <c r="BF170" s="68">
        <f t="shared" ref="BF170:BF189" si="271">+BD170-H170</f>
        <v>0</v>
      </c>
      <c r="BH170" s="63">
        <f t="shared" si="259"/>
        <v>0</v>
      </c>
      <c r="BI170" s="63">
        <f t="shared" si="259"/>
        <v>0</v>
      </c>
      <c r="BJ170" s="63">
        <f t="shared" si="259"/>
        <v>0</v>
      </c>
      <c r="BK170" s="63">
        <f t="shared" si="259"/>
        <v>0</v>
      </c>
      <c r="BL170" s="63">
        <f t="shared" si="259"/>
        <v>0</v>
      </c>
      <c r="BM170" s="63">
        <f t="shared" si="259"/>
        <v>0</v>
      </c>
      <c r="BN170" s="63">
        <f t="shared" si="259"/>
        <v>0</v>
      </c>
      <c r="BO170" s="63">
        <f t="shared" si="259"/>
        <v>0</v>
      </c>
      <c r="BP170" s="63">
        <f t="shared" si="259"/>
        <v>0</v>
      </c>
      <c r="BQ170" s="65">
        <f t="shared" si="265"/>
        <v>0</v>
      </c>
      <c r="BS170" s="68">
        <f t="shared" ref="BS170:BS189" si="272">+BQ170-E170</f>
        <v>0</v>
      </c>
      <c r="BV170" s="93">
        <f t="shared" si="260"/>
        <v>0</v>
      </c>
      <c r="BW170" s="93">
        <f t="shared" si="260"/>
        <v>0</v>
      </c>
      <c r="BX170" s="93">
        <f t="shared" si="260"/>
        <v>0</v>
      </c>
      <c r="BY170" s="93">
        <f t="shared" si="260"/>
        <v>0</v>
      </c>
      <c r="BZ170" s="93">
        <f t="shared" si="260"/>
        <v>0</v>
      </c>
      <c r="CA170" s="93">
        <f t="shared" si="260"/>
        <v>0</v>
      </c>
      <c r="CB170" s="93">
        <f t="shared" si="260"/>
        <v>0</v>
      </c>
      <c r="CC170" s="93">
        <f t="shared" si="260"/>
        <v>0</v>
      </c>
      <c r="CD170" s="93">
        <f t="shared" si="260"/>
        <v>0</v>
      </c>
      <c r="CE170" s="94">
        <f t="shared" si="266"/>
        <v>0</v>
      </c>
      <c r="CF170" s="95"/>
      <c r="CG170" s="96">
        <f t="shared" si="204"/>
        <v>0</v>
      </c>
      <c r="CJ170" s="63">
        <f t="shared" si="244"/>
        <v>0</v>
      </c>
      <c r="CK170" s="63">
        <f t="shared" si="244"/>
        <v>0</v>
      </c>
      <c r="CL170" s="63">
        <f t="shared" si="244"/>
        <v>0</v>
      </c>
      <c r="CM170" s="63">
        <f t="shared" si="244"/>
        <v>0</v>
      </c>
      <c r="CN170" s="63">
        <f t="shared" si="244"/>
        <v>0</v>
      </c>
      <c r="CO170" s="63">
        <f t="shared" si="244"/>
        <v>0</v>
      </c>
      <c r="CP170" s="63">
        <f t="shared" si="244"/>
        <v>0</v>
      </c>
      <c r="CQ170" s="63">
        <f t="shared" si="244"/>
        <v>0</v>
      </c>
      <c r="CR170" s="63">
        <f t="shared" si="244"/>
        <v>0</v>
      </c>
      <c r="CS170" s="65">
        <f t="shared" si="267"/>
        <v>0</v>
      </c>
      <c r="CU170" s="68">
        <f t="shared" ref="CU170:CU182" si="273">+CS170-BV170</f>
        <v>0</v>
      </c>
      <c r="CW170" s="63">
        <f t="shared" si="246"/>
        <v>0</v>
      </c>
      <c r="CX170" s="63">
        <f t="shared" si="246"/>
        <v>0</v>
      </c>
      <c r="CY170" s="63">
        <f t="shared" si="246"/>
        <v>0</v>
      </c>
      <c r="CZ170" s="63">
        <f t="shared" si="246"/>
        <v>0</v>
      </c>
      <c r="DA170" s="63">
        <f t="shared" si="246"/>
        <v>0</v>
      </c>
      <c r="DB170" s="63">
        <f t="shared" si="246"/>
        <v>0</v>
      </c>
      <c r="DC170" s="63">
        <f t="shared" si="246"/>
        <v>0</v>
      </c>
      <c r="DD170" s="63">
        <f t="shared" si="246"/>
        <v>0</v>
      </c>
      <c r="DE170" s="63">
        <f t="shared" si="246"/>
        <v>0</v>
      </c>
      <c r="DF170" s="63">
        <f t="shared" si="247"/>
        <v>0</v>
      </c>
      <c r="DH170" s="68">
        <f t="shared" si="205"/>
        <v>0</v>
      </c>
      <c r="DJ170" s="63">
        <f t="shared" si="248"/>
        <v>0</v>
      </c>
      <c r="DK170" s="63">
        <f t="shared" si="248"/>
        <v>0</v>
      </c>
      <c r="DL170" s="63">
        <f t="shared" si="248"/>
        <v>0</v>
      </c>
      <c r="DM170" s="63">
        <f t="shared" si="248"/>
        <v>0</v>
      </c>
      <c r="DN170" s="63">
        <f t="shared" si="248"/>
        <v>0</v>
      </c>
      <c r="DO170" s="63">
        <f t="shared" si="248"/>
        <v>0</v>
      </c>
      <c r="DP170" s="63">
        <f t="shared" si="248"/>
        <v>0</v>
      </c>
      <c r="DQ170" s="63">
        <f t="shared" si="248"/>
        <v>0</v>
      </c>
      <c r="DR170" s="63">
        <f t="shared" si="248"/>
        <v>0</v>
      </c>
      <c r="DS170" s="65">
        <f t="shared" si="268"/>
        <v>0</v>
      </c>
      <c r="DU170" s="68">
        <f t="shared" si="206"/>
        <v>0</v>
      </c>
      <c r="DW170" s="63">
        <f t="shared" si="250"/>
        <v>0</v>
      </c>
      <c r="DX170" s="63">
        <f t="shared" si="251"/>
        <v>0</v>
      </c>
      <c r="DY170" s="63">
        <f t="shared" si="251"/>
        <v>0</v>
      </c>
      <c r="DZ170" s="63">
        <f t="shared" si="251"/>
        <v>0</v>
      </c>
      <c r="EA170" s="63">
        <f t="shared" si="251"/>
        <v>0</v>
      </c>
      <c r="EB170" s="63">
        <f t="shared" si="251"/>
        <v>0</v>
      </c>
      <c r="EC170" s="63">
        <f t="shared" si="251"/>
        <v>0</v>
      </c>
      <c r="ED170" s="63">
        <f t="shared" si="251"/>
        <v>0</v>
      </c>
      <c r="EE170" s="63">
        <f t="shared" si="251"/>
        <v>0</v>
      </c>
      <c r="EF170" s="65">
        <f t="shared" si="252"/>
        <v>0</v>
      </c>
      <c r="EH170" s="68">
        <f t="shared" si="207"/>
        <v>0</v>
      </c>
      <c r="EK170" s="93">
        <f t="shared" si="253"/>
        <v>0</v>
      </c>
      <c r="EL170" s="93">
        <f t="shared" si="253"/>
        <v>0</v>
      </c>
      <c r="EM170" s="93">
        <f t="shared" si="253"/>
        <v>0</v>
      </c>
      <c r="EN170" s="93">
        <f t="shared" si="253"/>
        <v>0</v>
      </c>
      <c r="EO170" s="93">
        <f t="shared" si="253"/>
        <v>0</v>
      </c>
      <c r="EP170" s="93">
        <f t="shared" si="253"/>
        <v>0</v>
      </c>
      <c r="EQ170" s="93">
        <f t="shared" si="253"/>
        <v>0</v>
      </c>
      <c r="ER170" s="93">
        <f t="shared" si="253"/>
        <v>0</v>
      </c>
      <c r="ES170" s="93">
        <f t="shared" si="253"/>
        <v>0</v>
      </c>
      <c r="ET170" s="94">
        <f t="shared" si="269"/>
        <v>0</v>
      </c>
      <c r="EU170" s="95"/>
      <c r="EV170" s="96">
        <f t="shared" si="208"/>
        <v>0</v>
      </c>
    </row>
    <row r="171" spans="1:152" s="19" customFormat="1" ht="75" x14ac:dyDescent="0.25">
      <c r="A171" s="18" t="s">
        <v>117</v>
      </c>
      <c r="B171" s="21" t="s">
        <v>71</v>
      </c>
      <c r="C171" s="21" t="s">
        <v>298</v>
      </c>
      <c r="D171" s="22" t="s">
        <v>193</v>
      </c>
      <c r="E171" s="22"/>
      <c r="F171" s="10"/>
      <c r="G171" s="10"/>
      <c r="H171" s="10" t="s">
        <v>412</v>
      </c>
      <c r="I171" s="10">
        <f t="shared" si="255"/>
        <v>0</v>
      </c>
      <c r="J171" s="25"/>
      <c r="L171" s="44">
        <v>42241</v>
      </c>
      <c r="M171" s="45" t="s">
        <v>134</v>
      </c>
      <c r="N171" s="45" t="s">
        <v>125</v>
      </c>
      <c r="O171" s="45" t="s">
        <v>42</v>
      </c>
      <c r="P171" s="45"/>
      <c r="R171" s="69" t="s">
        <v>282</v>
      </c>
      <c r="S171" s="51"/>
      <c r="U171" s="63">
        <f t="shared" si="256"/>
        <v>0</v>
      </c>
      <c r="V171" s="63">
        <f t="shared" si="256"/>
        <v>0</v>
      </c>
      <c r="W171" s="63">
        <f t="shared" si="256"/>
        <v>0</v>
      </c>
      <c r="X171" s="63">
        <f t="shared" si="256"/>
        <v>0</v>
      </c>
      <c r="Y171" s="63">
        <f t="shared" si="256"/>
        <v>0</v>
      </c>
      <c r="Z171" s="63">
        <f t="shared" si="256"/>
        <v>0</v>
      </c>
      <c r="AA171" s="63">
        <f t="shared" si="256"/>
        <v>0</v>
      </c>
      <c r="AB171" s="63">
        <f t="shared" si="256"/>
        <v>0</v>
      </c>
      <c r="AC171" s="63">
        <f t="shared" si="256"/>
        <v>0</v>
      </c>
      <c r="AD171" s="65">
        <f t="shared" si="262"/>
        <v>0</v>
      </c>
      <c r="AF171" s="68">
        <f t="shared" si="261"/>
        <v>0</v>
      </c>
      <c r="AH171" s="63">
        <f t="shared" si="257"/>
        <v>0</v>
      </c>
      <c r="AI171" s="63">
        <f t="shared" si="257"/>
        <v>0</v>
      </c>
      <c r="AJ171" s="63">
        <f t="shared" si="257"/>
        <v>0</v>
      </c>
      <c r="AK171" s="63">
        <f t="shared" si="257"/>
        <v>0</v>
      </c>
      <c r="AL171" s="63">
        <f t="shared" si="257"/>
        <v>0</v>
      </c>
      <c r="AM171" s="63">
        <f t="shared" si="257"/>
        <v>0</v>
      </c>
      <c r="AN171" s="63">
        <f t="shared" si="257"/>
        <v>0</v>
      </c>
      <c r="AO171" s="63">
        <f t="shared" si="257"/>
        <v>0</v>
      </c>
      <c r="AP171" s="63">
        <f t="shared" si="257"/>
        <v>0</v>
      </c>
      <c r="AQ171" s="65">
        <f t="shared" si="263"/>
        <v>0</v>
      </c>
      <c r="AS171" s="68">
        <f t="shared" si="270"/>
        <v>0</v>
      </c>
      <c r="AU171" s="63">
        <f t="shared" si="258"/>
        <v>0</v>
      </c>
      <c r="AV171" s="63">
        <f t="shared" si="258"/>
        <v>0</v>
      </c>
      <c r="AW171" s="63">
        <f t="shared" si="258"/>
        <v>0</v>
      </c>
      <c r="AX171" s="63">
        <f t="shared" si="258"/>
        <v>0</v>
      </c>
      <c r="AY171" s="63">
        <f t="shared" si="258"/>
        <v>0</v>
      </c>
      <c r="AZ171" s="63">
        <f t="shared" si="258"/>
        <v>0</v>
      </c>
      <c r="BA171" s="63">
        <f t="shared" si="258"/>
        <v>0</v>
      </c>
      <c r="BB171" s="63">
        <f t="shared" si="258"/>
        <v>0</v>
      </c>
      <c r="BC171" s="63">
        <f t="shared" si="258"/>
        <v>0</v>
      </c>
      <c r="BD171" s="65">
        <f t="shared" si="264"/>
        <v>0</v>
      </c>
      <c r="BF171" s="68" t="e">
        <f t="shared" si="271"/>
        <v>#VALUE!</v>
      </c>
      <c r="BH171" s="63">
        <f t="shared" si="259"/>
        <v>0</v>
      </c>
      <c r="BI171" s="63">
        <f t="shared" si="259"/>
        <v>0</v>
      </c>
      <c r="BJ171" s="63">
        <f t="shared" si="259"/>
        <v>0</v>
      </c>
      <c r="BK171" s="63">
        <f t="shared" si="259"/>
        <v>0</v>
      </c>
      <c r="BL171" s="63">
        <f t="shared" si="259"/>
        <v>0</v>
      </c>
      <c r="BM171" s="63">
        <f t="shared" si="259"/>
        <v>0</v>
      </c>
      <c r="BN171" s="63">
        <f t="shared" si="259"/>
        <v>0</v>
      </c>
      <c r="BO171" s="63">
        <f t="shared" si="259"/>
        <v>0</v>
      </c>
      <c r="BP171" s="63">
        <f t="shared" si="259"/>
        <v>0</v>
      </c>
      <c r="BQ171" s="65">
        <f t="shared" si="265"/>
        <v>0</v>
      </c>
      <c r="BS171" s="68">
        <f t="shared" si="272"/>
        <v>0</v>
      </c>
      <c r="BV171" s="93">
        <f t="shared" si="260"/>
        <v>0</v>
      </c>
      <c r="BW171" s="93">
        <f t="shared" si="260"/>
        <v>0</v>
      </c>
      <c r="BX171" s="93">
        <f t="shared" si="260"/>
        <v>0</v>
      </c>
      <c r="BY171" s="93">
        <f t="shared" si="260"/>
        <v>0</v>
      </c>
      <c r="BZ171" s="93">
        <f t="shared" si="260"/>
        <v>0</v>
      </c>
      <c r="CA171" s="93">
        <f t="shared" si="260"/>
        <v>0</v>
      </c>
      <c r="CB171" s="93">
        <f t="shared" si="260"/>
        <v>0</v>
      </c>
      <c r="CC171" s="93">
        <f t="shared" si="260"/>
        <v>0</v>
      </c>
      <c r="CD171" s="93">
        <f t="shared" si="260"/>
        <v>0</v>
      </c>
      <c r="CE171" s="94">
        <f t="shared" si="266"/>
        <v>0</v>
      </c>
      <c r="CF171" s="95"/>
      <c r="CG171" s="96">
        <f t="shared" si="204"/>
        <v>0</v>
      </c>
      <c r="CJ171" s="63">
        <f t="shared" si="244"/>
        <v>0</v>
      </c>
      <c r="CK171" s="63">
        <f t="shared" si="244"/>
        <v>0</v>
      </c>
      <c r="CL171" s="63">
        <f t="shared" si="244"/>
        <v>0</v>
      </c>
      <c r="CM171" s="63">
        <f t="shared" si="244"/>
        <v>0</v>
      </c>
      <c r="CN171" s="63">
        <f t="shared" si="244"/>
        <v>0</v>
      </c>
      <c r="CO171" s="63">
        <f t="shared" si="244"/>
        <v>0</v>
      </c>
      <c r="CP171" s="63">
        <f t="shared" si="244"/>
        <v>0</v>
      </c>
      <c r="CQ171" s="63">
        <f t="shared" si="244"/>
        <v>0</v>
      </c>
      <c r="CR171" s="63">
        <f t="shared" si="244"/>
        <v>0</v>
      </c>
      <c r="CS171" s="65">
        <f t="shared" si="267"/>
        <v>0</v>
      </c>
      <c r="CU171" s="68">
        <f t="shared" si="273"/>
        <v>0</v>
      </c>
      <c r="CW171" s="63">
        <f t="shared" si="246"/>
        <v>0</v>
      </c>
      <c r="CX171" s="63">
        <f t="shared" si="246"/>
        <v>0</v>
      </c>
      <c r="CY171" s="63">
        <f t="shared" si="246"/>
        <v>0</v>
      </c>
      <c r="CZ171" s="63">
        <f t="shared" si="246"/>
        <v>0</v>
      </c>
      <c r="DA171" s="63">
        <f t="shared" si="246"/>
        <v>0</v>
      </c>
      <c r="DB171" s="63">
        <f t="shared" si="246"/>
        <v>0</v>
      </c>
      <c r="DC171" s="63">
        <f t="shared" si="246"/>
        <v>0</v>
      </c>
      <c r="DD171" s="63">
        <f t="shared" si="246"/>
        <v>0</v>
      </c>
      <c r="DE171" s="63">
        <f t="shared" si="246"/>
        <v>0</v>
      </c>
      <c r="DF171" s="63">
        <f t="shared" si="247"/>
        <v>0</v>
      </c>
      <c r="DH171" s="68">
        <f t="shared" si="205"/>
        <v>0</v>
      </c>
      <c r="DJ171" s="63">
        <f t="shared" si="248"/>
        <v>0</v>
      </c>
      <c r="DK171" s="63">
        <f t="shared" si="248"/>
        <v>0</v>
      </c>
      <c r="DL171" s="63" t="str">
        <f t="shared" si="248"/>
        <v>Not available</v>
      </c>
      <c r="DM171" s="63">
        <f t="shared" si="248"/>
        <v>0</v>
      </c>
      <c r="DN171" s="63">
        <f t="shared" si="248"/>
        <v>0</v>
      </c>
      <c r="DO171" s="63">
        <f t="shared" si="248"/>
        <v>0</v>
      </c>
      <c r="DP171" s="63">
        <f t="shared" si="248"/>
        <v>0</v>
      </c>
      <c r="DQ171" s="63">
        <f t="shared" si="248"/>
        <v>0</v>
      </c>
      <c r="DR171" s="63">
        <f t="shared" si="248"/>
        <v>0</v>
      </c>
      <c r="DS171" s="65">
        <f t="shared" si="268"/>
        <v>0</v>
      </c>
      <c r="DU171" s="68">
        <f t="shared" si="206"/>
        <v>0</v>
      </c>
      <c r="DW171" s="63">
        <f t="shared" si="250"/>
        <v>0</v>
      </c>
      <c r="DX171" s="63">
        <f t="shared" ref="DX171:EE180" si="274">IF($C171=DX$3,(IF($R171="On",$E171,0)),0)</f>
        <v>0</v>
      </c>
      <c r="DY171" s="63">
        <f t="shared" si="274"/>
        <v>0</v>
      </c>
      <c r="DZ171" s="63">
        <f t="shared" si="274"/>
        <v>0</v>
      </c>
      <c r="EA171" s="63">
        <f t="shared" si="274"/>
        <v>0</v>
      </c>
      <c r="EB171" s="63">
        <f t="shared" si="274"/>
        <v>0</v>
      </c>
      <c r="EC171" s="63">
        <f t="shared" si="274"/>
        <v>0</v>
      </c>
      <c r="ED171" s="63">
        <f t="shared" si="274"/>
        <v>0</v>
      </c>
      <c r="EE171" s="63">
        <f t="shared" si="274"/>
        <v>0</v>
      </c>
      <c r="EF171" s="65">
        <f t="shared" si="252"/>
        <v>0</v>
      </c>
      <c r="EH171" s="68">
        <f t="shared" si="207"/>
        <v>0</v>
      </c>
      <c r="EK171" s="93">
        <f t="shared" si="253"/>
        <v>0</v>
      </c>
      <c r="EL171" s="93">
        <f t="shared" si="253"/>
        <v>0</v>
      </c>
      <c r="EM171" s="93">
        <f t="shared" si="253"/>
        <v>0</v>
      </c>
      <c r="EN171" s="93">
        <f t="shared" si="253"/>
        <v>0</v>
      </c>
      <c r="EO171" s="93">
        <f t="shared" si="253"/>
        <v>0</v>
      </c>
      <c r="EP171" s="93">
        <f t="shared" si="253"/>
        <v>0</v>
      </c>
      <c r="EQ171" s="93">
        <f t="shared" si="253"/>
        <v>0</v>
      </c>
      <c r="ER171" s="93">
        <f t="shared" si="253"/>
        <v>0</v>
      </c>
      <c r="ES171" s="93">
        <f t="shared" si="253"/>
        <v>0</v>
      </c>
      <c r="ET171" s="94">
        <f t="shared" si="269"/>
        <v>0</v>
      </c>
      <c r="EU171" s="95"/>
      <c r="EV171" s="96">
        <f t="shared" si="208"/>
        <v>0</v>
      </c>
    </row>
    <row r="172" spans="1:152" s="19" customFormat="1" ht="30" x14ac:dyDescent="0.25">
      <c r="A172" s="18" t="s">
        <v>340</v>
      </c>
      <c r="B172" s="21" t="s">
        <v>125</v>
      </c>
      <c r="C172" s="21" t="s">
        <v>293</v>
      </c>
      <c r="D172" s="22" t="s">
        <v>183</v>
      </c>
      <c r="E172" s="22"/>
      <c r="F172" s="10"/>
      <c r="G172" s="10"/>
      <c r="H172" s="10">
        <v>500000</v>
      </c>
      <c r="I172" s="10">
        <f t="shared" si="255"/>
        <v>500000</v>
      </c>
      <c r="J172" s="25"/>
      <c r="L172" s="44">
        <v>42240</v>
      </c>
      <c r="M172" s="45" t="s">
        <v>42</v>
      </c>
      <c r="N172" s="45" t="s">
        <v>42</v>
      </c>
      <c r="O172" s="45" t="s">
        <v>42</v>
      </c>
      <c r="P172" s="45"/>
      <c r="R172" s="69" t="s">
        <v>281</v>
      </c>
      <c r="S172" s="51"/>
      <c r="U172" s="63">
        <f t="shared" si="256"/>
        <v>0</v>
      </c>
      <c r="V172" s="63">
        <f t="shared" si="256"/>
        <v>0</v>
      </c>
      <c r="W172" s="63">
        <f t="shared" si="256"/>
        <v>0</v>
      </c>
      <c r="X172" s="63">
        <f t="shared" si="256"/>
        <v>0</v>
      </c>
      <c r="Y172" s="63">
        <f t="shared" si="256"/>
        <v>0</v>
      </c>
      <c r="Z172" s="63">
        <f t="shared" si="256"/>
        <v>0</v>
      </c>
      <c r="AA172" s="63">
        <f t="shared" si="256"/>
        <v>0</v>
      </c>
      <c r="AB172" s="63">
        <f t="shared" si="256"/>
        <v>0</v>
      </c>
      <c r="AC172" s="63">
        <f t="shared" si="256"/>
        <v>0</v>
      </c>
      <c r="AD172" s="65">
        <f t="shared" si="262"/>
        <v>0</v>
      </c>
      <c r="AF172" s="68">
        <f t="shared" si="261"/>
        <v>0</v>
      </c>
      <c r="AH172" s="63">
        <f t="shared" si="257"/>
        <v>0</v>
      </c>
      <c r="AI172" s="63">
        <f t="shared" si="257"/>
        <v>0</v>
      </c>
      <c r="AJ172" s="63">
        <f t="shared" si="257"/>
        <v>0</v>
      </c>
      <c r="AK172" s="63">
        <f t="shared" si="257"/>
        <v>0</v>
      </c>
      <c r="AL172" s="63">
        <f t="shared" si="257"/>
        <v>0</v>
      </c>
      <c r="AM172" s="63">
        <f t="shared" si="257"/>
        <v>0</v>
      </c>
      <c r="AN172" s="63">
        <f t="shared" si="257"/>
        <v>0</v>
      </c>
      <c r="AO172" s="63">
        <f t="shared" si="257"/>
        <v>0</v>
      </c>
      <c r="AP172" s="63">
        <f t="shared" si="257"/>
        <v>0</v>
      </c>
      <c r="AQ172" s="65">
        <f t="shared" si="263"/>
        <v>0</v>
      </c>
      <c r="AS172" s="68">
        <f t="shared" si="270"/>
        <v>0</v>
      </c>
      <c r="AU172" s="63">
        <f t="shared" si="258"/>
        <v>0</v>
      </c>
      <c r="AV172" s="63">
        <f t="shared" si="258"/>
        <v>0</v>
      </c>
      <c r="AW172" s="63">
        <f t="shared" si="258"/>
        <v>0</v>
      </c>
      <c r="AX172" s="63">
        <f t="shared" si="258"/>
        <v>0</v>
      </c>
      <c r="AY172" s="63">
        <f t="shared" si="258"/>
        <v>500000</v>
      </c>
      <c r="AZ172" s="63">
        <f t="shared" si="258"/>
        <v>0</v>
      </c>
      <c r="BA172" s="63">
        <f t="shared" si="258"/>
        <v>0</v>
      </c>
      <c r="BB172" s="63">
        <f t="shared" si="258"/>
        <v>0</v>
      </c>
      <c r="BC172" s="63">
        <f t="shared" si="258"/>
        <v>0</v>
      </c>
      <c r="BD172" s="65">
        <f t="shared" si="264"/>
        <v>500000</v>
      </c>
      <c r="BF172" s="68">
        <f t="shared" si="271"/>
        <v>0</v>
      </c>
      <c r="BH172" s="63">
        <f t="shared" si="259"/>
        <v>0</v>
      </c>
      <c r="BI172" s="63">
        <f t="shared" si="259"/>
        <v>0</v>
      </c>
      <c r="BJ172" s="63">
        <f t="shared" si="259"/>
        <v>0</v>
      </c>
      <c r="BK172" s="63">
        <f t="shared" si="259"/>
        <v>0</v>
      </c>
      <c r="BL172" s="63">
        <f t="shared" si="259"/>
        <v>0</v>
      </c>
      <c r="BM172" s="63">
        <f t="shared" si="259"/>
        <v>0</v>
      </c>
      <c r="BN172" s="63">
        <f t="shared" si="259"/>
        <v>0</v>
      </c>
      <c r="BO172" s="63">
        <f t="shared" si="259"/>
        <v>0</v>
      </c>
      <c r="BP172" s="63">
        <f t="shared" si="259"/>
        <v>0</v>
      </c>
      <c r="BQ172" s="65">
        <f t="shared" si="265"/>
        <v>0</v>
      </c>
      <c r="BS172" s="68">
        <f t="shared" si="272"/>
        <v>0</v>
      </c>
      <c r="BV172" s="93">
        <f t="shared" si="260"/>
        <v>0</v>
      </c>
      <c r="BW172" s="93">
        <f t="shared" si="260"/>
        <v>0</v>
      </c>
      <c r="BX172" s="93">
        <f t="shared" si="260"/>
        <v>0</v>
      </c>
      <c r="BY172" s="93">
        <f t="shared" si="260"/>
        <v>0</v>
      </c>
      <c r="BZ172" s="93">
        <f t="shared" si="260"/>
        <v>0</v>
      </c>
      <c r="CA172" s="93">
        <f t="shared" si="260"/>
        <v>0</v>
      </c>
      <c r="CB172" s="93">
        <f t="shared" si="260"/>
        <v>0</v>
      </c>
      <c r="CC172" s="93">
        <f t="shared" si="260"/>
        <v>0</v>
      </c>
      <c r="CD172" s="93">
        <f t="shared" si="260"/>
        <v>0</v>
      </c>
      <c r="CE172" s="94">
        <f t="shared" si="266"/>
        <v>0</v>
      </c>
      <c r="CF172" s="95"/>
      <c r="CG172" s="96">
        <f t="shared" si="204"/>
        <v>0</v>
      </c>
      <c r="CJ172" s="63">
        <f t="shared" si="244"/>
        <v>0</v>
      </c>
      <c r="CK172" s="63">
        <f t="shared" si="244"/>
        <v>0</v>
      </c>
      <c r="CL172" s="63">
        <f t="shared" si="244"/>
        <v>0</v>
      </c>
      <c r="CM172" s="63">
        <f t="shared" si="244"/>
        <v>0</v>
      </c>
      <c r="CN172" s="63">
        <f t="shared" si="244"/>
        <v>0</v>
      </c>
      <c r="CO172" s="63">
        <f t="shared" si="244"/>
        <v>0</v>
      </c>
      <c r="CP172" s="63">
        <f t="shared" si="244"/>
        <v>0</v>
      </c>
      <c r="CQ172" s="63">
        <f t="shared" si="244"/>
        <v>0</v>
      </c>
      <c r="CR172" s="63">
        <f t="shared" si="244"/>
        <v>0</v>
      </c>
      <c r="CS172" s="65">
        <f t="shared" si="267"/>
        <v>0</v>
      </c>
      <c r="CU172" s="68">
        <f t="shared" si="273"/>
        <v>0</v>
      </c>
      <c r="CW172" s="63">
        <f t="shared" si="246"/>
        <v>0</v>
      </c>
      <c r="CX172" s="63">
        <f t="shared" si="246"/>
        <v>0</v>
      </c>
      <c r="CY172" s="63">
        <f t="shared" si="246"/>
        <v>0</v>
      </c>
      <c r="CZ172" s="63">
        <f t="shared" si="246"/>
        <v>0</v>
      </c>
      <c r="DA172" s="63">
        <f t="shared" si="246"/>
        <v>0</v>
      </c>
      <c r="DB172" s="63">
        <f t="shared" si="246"/>
        <v>0</v>
      </c>
      <c r="DC172" s="63">
        <f t="shared" si="246"/>
        <v>0</v>
      </c>
      <c r="DD172" s="63">
        <f t="shared" si="246"/>
        <v>0</v>
      </c>
      <c r="DE172" s="63">
        <f t="shared" si="246"/>
        <v>0</v>
      </c>
      <c r="DF172" s="63">
        <f t="shared" si="247"/>
        <v>0</v>
      </c>
      <c r="DH172" s="68">
        <f t="shared" si="205"/>
        <v>0</v>
      </c>
      <c r="DJ172" s="63">
        <f t="shared" si="248"/>
        <v>0</v>
      </c>
      <c r="DK172" s="63">
        <f t="shared" si="248"/>
        <v>0</v>
      </c>
      <c r="DL172" s="63">
        <f t="shared" si="248"/>
        <v>0</v>
      </c>
      <c r="DM172" s="63">
        <f t="shared" si="248"/>
        <v>0</v>
      </c>
      <c r="DN172" s="63">
        <f t="shared" si="248"/>
        <v>500000</v>
      </c>
      <c r="DO172" s="63">
        <f t="shared" si="248"/>
        <v>0</v>
      </c>
      <c r="DP172" s="63">
        <f t="shared" si="248"/>
        <v>0</v>
      </c>
      <c r="DQ172" s="63">
        <f t="shared" si="248"/>
        <v>0</v>
      </c>
      <c r="DR172" s="63">
        <f t="shared" si="248"/>
        <v>0</v>
      </c>
      <c r="DS172" s="65">
        <f t="shared" si="268"/>
        <v>500000</v>
      </c>
      <c r="DU172" s="68">
        <f t="shared" si="206"/>
        <v>500000</v>
      </c>
      <c r="DW172" s="63">
        <f t="shared" si="250"/>
        <v>0</v>
      </c>
      <c r="DX172" s="63">
        <f t="shared" si="274"/>
        <v>0</v>
      </c>
      <c r="DY172" s="63">
        <f t="shared" si="274"/>
        <v>0</v>
      </c>
      <c r="DZ172" s="63">
        <f t="shared" si="274"/>
        <v>0</v>
      </c>
      <c r="EA172" s="63">
        <f t="shared" si="274"/>
        <v>0</v>
      </c>
      <c r="EB172" s="63">
        <f t="shared" si="274"/>
        <v>0</v>
      </c>
      <c r="EC172" s="63">
        <f t="shared" si="274"/>
        <v>0</v>
      </c>
      <c r="ED172" s="63">
        <f t="shared" si="274"/>
        <v>0</v>
      </c>
      <c r="EE172" s="63">
        <f t="shared" si="274"/>
        <v>0</v>
      </c>
      <c r="EF172" s="65">
        <f t="shared" si="252"/>
        <v>0</v>
      </c>
      <c r="EH172" s="68">
        <f t="shared" si="207"/>
        <v>0</v>
      </c>
      <c r="EK172" s="93">
        <f t="shared" si="253"/>
        <v>0</v>
      </c>
      <c r="EL172" s="93">
        <f t="shared" si="253"/>
        <v>0</v>
      </c>
      <c r="EM172" s="93">
        <f t="shared" si="253"/>
        <v>0</v>
      </c>
      <c r="EN172" s="93">
        <f t="shared" si="253"/>
        <v>0</v>
      </c>
      <c r="EO172" s="93">
        <f t="shared" si="253"/>
        <v>0</v>
      </c>
      <c r="EP172" s="93">
        <f t="shared" si="253"/>
        <v>0</v>
      </c>
      <c r="EQ172" s="93">
        <f t="shared" si="253"/>
        <v>0</v>
      </c>
      <c r="ER172" s="93">
        <f t="shared" si="253"/>
        <v>0</v>
      </c>
      <c r="ES172" s="93">
        <f t="shared" si="253"/>
        <v>0</v>
      </c>
      <c r="ET172" s="94">
        <f t="shared" si="269"/>
        <v>0</v>
      </c>
      <c r="EU172" s="95"/>
      <c r="EV172" s="96">
        <f t="shared" si="208"/>
        <v>0</v>
      </c>
    </row>
    <row r="173" spans="1:152" s="19" customFormat="1" ht="15" x14ac:dyDescent="0.25">
      <c r="A173" s="18" t="s">
        <v>277</v>
      </c>
      <c r="B173" s="21" t="s">
        <v>134</v>
      </c>
      <c r="C173" s="21" t="s">
        <v>293</v>
      </c>
      <c r="D173" s="22" t="s">
        <v>135</v>
      </c>
      <c r="E173" s="22"/>
      <c r="F173" s="10"/>
      <c r="G173" s="10"/>
      <c r="H173" s="10">
        <f>-262000-3500000</f>
        <v>-3762000</v>
      </c>
      <c r="I173" s="10">
        <f t="shared" si="255"/>
        <v>-3762000</v>
      </c>
      <c r="J173" s="25"/>
      <c r="L173" s="44">
        <v>42236</v>
      </c>
      <c r="M173" s="45" t="s">
        <v>71</v>
      </c>
      <c r="N173" s="45" t="s">
        <v>42</v>
      </c>
      <c r="O173" s="45" t="s">
        <v>42</v>
      </c>
      <c r="P173" s="45"/>
      <c r="R173" s="69" t="s">
        <v>282</v>
      </c>
      <c r="S173" s="51"/>
      <c r="U173" s="63">
        <f t="shared" si="256"/>
        <v>0</v>
      </c>
      <c r="V173" s="63">
        <f t="shared" si="256"/>
        <v>0</v>
      </c>
      <c r="W173" s="63">
        <f t="shared" si="256"/>
        <v>0</v>
      </c>
      <c r="X173" s="63">
        <f t="shared" si="256"/>
        <v>0</v>
      </c>
      <c r="Y173" s="63">
        <f t="shared" si="256"/>
        <v>0</v>
      </c>
      <c r="Z173" s="63">
        <f t="shared" si="256"/>
        <v>0</v>
      </c>
      <c r="AA173" s="63">
        <f t="shared" si="256"/>
        <v>0</v>
      </c>
      <c r="AB173" s="63">
        <f t="shared" si="256"/>
        <v>0</v>
      </c>
      <c r="AC173" s="63">
        <f t="shared" si="256"/>
        <v>0</v>
      </c>
      <c r="AD173" s="65">
        <f t="shared" si="262"/>
        <v>0</v>
      </c>
      <c r="AF173" s="68">
        <f t="shared" si="261"/>
        <v>0</v>
      </c>
      <c r="AH173" s="63">
        <f t="shared" si="257"/>
        <v>0</v>
      </c>
      <c r="AI173" s="63">
        <f t="shared" si="257"/>
        <v>0</v>
      </c>
      <c r="AJ173" s="63">
        <f t="shared" si="257"/>
        <v>0</v>
      </c>
      <c r="AK173" s="63">
        <f t="shared" si="257"/>
        <v>0</v>
      </c>
      <c r="AL173" s="63">
        <f t="shared" si="257"/>
        <v>0</v>
      </c>
      <c r="AM173" s="63">
        <f t="shared" si="257"/>
        <v>0</v>
      </c>
      <c r="AN173" s="63">
        <f t="shared" si="257"/>
        <v>0</v>
      </c>
      <c r="AO173" s="63">
        <f t="shared" si="257"/>
        <v>0</v>
      </c>
      <c r="AP173" s="63">
        <f t="shared" si="257"/>
        <v>0</v>
      </c>
      <c r="AQ173" s="65">
        <f t="shared" si="263"/>
        <v>0</v>
      </c>
      <c r="AS173" s="68">
        <f t="shared" si="270"/>
        <v>0</v>
      </c>
      <c r="AU173" s="63">
        <f t="shared" si="258"/>
        <v>0</v>
      </c>
      <c r="AV173" s="63">
        <f t="shared" si="258"/>
        <v>0</v>
      </c>
      <c r="AW173" s="63">
        <f t="shared" si="258"/>
        <v>0</v>
      </c>
      <c r="AX173" s="63">
        <f t="shared" si="258"/>
        <v>0</v>
      </c>
      <c r="AY173" s="63">
        <f t="shared" si="258"/>
        <v>0</v>
      </c>
      <c r="AZ173" s="63">
        <f t="shared" si="258"/>
        <v>0</v>
      </c>
      <c r="BA173" s="63">
        <f t="shared" si="258"/>
        <v>0</v>
      </c>
      <c r="BB173" s="63">
        <f t="shared" si="258"/>
        <v>0</v>
      </c>
      <c r="BC173" s="63">
        <f t="shared" si="258"/>
        <v>0</v>
      </c>
      <c r="BD173" s="65">
        <f t="shared" si="264"/>
        <v>0</v>
      </c>
      <c r="BF173" s="68">
        <f t="shared" si="271"/>
        <v>3762000</v>
      </c>
      <c r="BH173" s="63">
        <f t="shared" si="259"/>
        <v>0</v>
      </c>
      <c r="BI173" s="63">
        <f t="shared" si="259"/>
        <v>0</v>
      </c>
      <c r="BJ173" s="63">
        <f t="shared" si="259"/>
        <v>0</v>
      </c>
      <c r="BK173" s="63">
        <f t="shared" si="259"/>
        <v>0</v>
      </c>
      <c r="BL173" s="63">
        <f t="shared" si="259"/>
        <v>0</v>
      </c>
      <c r="BM173" s="63">
        <f t="shared" si="259"/>
        <v>0</v>
      </c>
      <c r="BN173" s="63">
        <f t="shared" si="259"/>
        <v>0</v>
      </c>
      <c r="BO173" s="63">
        <f t="shared" si="259"/>
        <v>0</v>
      </c>
      <c r="BP173" s="63">
        <f t="shared" si="259"/>
        <v>0</v>
      </c>
      <c r="BQ173" s="65">
        <f t="shared" si="265"/>
        <v>0</v>
      </c>
      <c r="BS173" s="68">
        <f t="shared" si="272"/>
        <v>0</v>
      </c>
      <c r="BV173" s="93">
        <f t="shared" si="260"/>
        <v>0</v>
      </c>
      <c r="BW173" s="93">
        <f t="shared" si="260"/>
        <v>0</v>
      </c>
      <c r="BX173" s="93">
        <f t="shared" si="260"/>
        <v>0</v>
      </c>
      <c r="BY173" s="93">
        <f t="shared" si="260"/>
        <v>0</v>
      </c>
      <c r="BZ173" s="93">
        <f t="shared" si="260"/>
        <v>0</v>
      </c>
      <c r="CA173" s="93">
        <f t="shared" si="260"/>
        <v>0</v>
      </c>
      <c r="CB173" s="93">
        <f t="shared" si="260"/>
        <v>0</v>
      </c>
      <c r="CC173" s="93">
        <f t="shared" si="260"/>
        <v>0</v>
      </c>
      <c r="CD173" s="93">
        <f t="shared" si="260"/>
        <v>0</v>
      </c>
      <c r="CE173" s="94">
        <f t="shared" si="266"/>
        <v>0</v>
      </c>
      <c r="CF173" s="95"/>
      <c r="CG173" s="96">
        <f t="shared" si="204"/>
        <v>0</v>
      </c>
      <c r="CJ173" s="63">
        <f t="shared" si="244"/>
        <v>0</v>
      </c>
      <c r="CK173" s="63">
        <f t="shared" si="244"/>
        <v>0</v>
      </c>
      <c r="CL173" s="63">
        <f t="shared" si="244"/>
        <v>0</v>
      </c>
      <c r="CM173" s="63">
        <f t="shared" si="244"/>
        <v>0</v>
      </c>
      <c r="CN173" s="63">
        <f t="shared" si="244"/>
        <v>0</v>
      </c>
      <c r="CO173" s="63">
        <f t="shared" si="244"/>
        <v>0</v>
      </c>
      <c r="CP173" s="63">
        <f t="shared" si="244"/>
        <v>0</v>
      </c>
      <c r="CQ173" s="63">
        <f t="shared" si="244"/>
        <v>0</v>
      </c>
      <c r="CR173" s="63">
        <f t="shared" si="244"/>
        <v>0</v>
      </c>
      <c r="CS173" s="65">
        <f t="shared" si="267"/>
        <v>0</v>
      </c>
      <c r="CU173" s="68">
        <f t="shared" si="273"/>
        <v>0</v>
      </c>
      <c r="CW173" s="63">
        <f t="shared" si="246"/>
        <v>0</v>
      </c>
      <c r="CX173" s="63">
        <f t="shared" si="246"/>
        <v>0</v>
      </c>
      <c r="CY173" s="63">
        <f t="shared" si="246"/>
        <v>0</v>
      </c>
      <c r="CZ173" s="63">
        <f t="shared" si="246"/>
        <v>0</v>
      </c>
      <c r="DA173" s="63">
        <f t="shared" si="246"/>
        <v>0</v>
      </c>
      <c r="DB173" s="63">
        <f t="shared" si="246"/>
        <v>0</v>
      </c>
      <c r="DC173" s="63">
        <f t="shared" si="246"/>
        <v>0</v>
      </c>
      <c r="DD173" s="63">
        <f t="shared" si="246"/>
        <v>0</v>
      </c>
      <c r="DE173" s="63">
        <f t="shared" si="246"/>
        <v>0</v>
      </c>
      <c r="DF173" s="63">
        <f t="shared" si="247"/>
        <v>0</v>
      </c>
      <c r="DH173" s="68">
        <f t="shared" si="205"/>
        <v>0</v>
      </c>
      <c r="DJ173" s="63">
        <f t="shared" si="248"/>
        <v>0</v>
      </c>
      <c r="DK173" s="63">
        <f t="shared" si="248"/>
        <v>0</v>
      </c>
      <c r="DL173" s="63">
        <f t="shared" si="248"/>
        <v>0</v>
      </c>
      <c r="DM173" s="63">
        <f t="shared" si="248"/>
        <v>0</v>
      </c>
      <c r="DN173" s="63">
        <f t="shared" si="248"/>
        <v>-3762000</v>
      </c>
      <c r="DO173" s="63">
        <f t="shared" si="248"/>
        <v>0</v>
      </c>
      <c r="DP173" s="63">
        <f t="shared" si="248"/>
        <v>0</v>
      </c>
      <c r="DQ173" s="63">
        <f t="shared" si="248"/>
        <v>0</v>
      </c>
      <c r="DR173" s="63">
        <f t="shared" si="248"/>
        <v>0</v>
      </c>
      <c r="DS173" s="65">
        <f t="shared" si="268"/>
        <v>-3762000</v>
      </c>
      <c r="DU173" s="68">
        <f t="shared" si="206"/>
        <v>-3762000</v>
      </c>
      <c r="DW173" s="63">
        <f t="shared" si="250"/>
        <v>0</v>
      </c>
      <c r="DX173" s="63">
        <f t="shared" si="274"/>
        <v>0</v>
      </c>
      <c r="DY173" s="63">
        <f t="shared" si="274"/>
        <v>0</v>
      </c>
      <c r="DZ173" s="63">
        <f t="shared" si="274"/>
        <v>0</v>
      </c>
      <c r="EA173" s="63">
        <f t="shared" si="274"/>
        <v>0</v>
      </c>
      <c r="EB173" s="63">
        <f t="shared" si="274"/>
        <v>0</v>
      </c>
      <c r="EC173" s="63">
        <f t="shared" si="274"/>
        <v>0</v>
      </c>
      <c r="ED173" s="63">
        <f t="shared" si="274"/>
        <v>0</v>
      </c>
      <c r="EE173" s="63">
        <f t="shared" si="274"/>
        <v>0</v>
      </c>
      <c r="EF173" s="65">
        <f t="shared" si="252"/>
        <v>0</v>
      </c>
      <c r="EH173" s="68">
        <f t="shared" si="207"/>
        <v>0</v>
      </c>
      <c r="EK173" s="93">
        <f t="shared" si="253"/>
        <v>0</v>
      </c>
      <c r="EL173" s="93">
        <f t="shared" si="253"/>
        <v>0</v>
      </c>
      <c r="EM173" s="93">
        <f t="shared" si="253"/>
        <v>0</v>
      </c>
      <c r="EN173" s="93">
        <f t="shared" si="253"/>
        <v>0</v>
      </c>
      <c r="EO173" s="93">
        <f t="shared" si="253"/>
        <v>0</v>
      </c>
      <c r="EP173" s="93">
        <f t="shared" si="253"/>
        <v>0</v>
      </c>
      <c r="EQ173" s="93">
        <f t="shared" si="253"/>
        <v>0</v>
      </c>
      <c r="ER173" s="93">
        <f t="shared" si="253"/>
        <v>0</v>
      </c>
      <c r="ES173" s="93">
        <f t="shared" si="253"/>
        <v>0</v>
      </c>
      <c r="ET173" s="94">
        <f t="shared" si="269"/>
        <v>0</v>
      </c>
      <c r="EU173" s="95"/>
      <c r="EV173" s="96">
        <f t="shared" si="208"/>
        <v>0</v>
      </c>
    </row>
    <row r="174" spans="1:152" s="19" customFormat="1" ht="60.6" customHeight="1" x14ac:dyDescent="0.25">
      <c r="A174" s="18" t="s">
        <v>362</v>
      </c>
      <c r="B174" s="21" t="s">
        <v>40</v>
      </c>
      <c r="C174" s="21" t="s">
        <v>293</v>
      </c>
      <c r="D174" s="22" t="s">
        <v>307</v>
      </c>
      <c r="E174" s="22"/>
      <c r="F174" s="10"/>
      <c r="G174" s="10"/>
      <c r="H174" s="10">
        <v>-7000000</v>
      </c>
      <c r="I174" s="10">
        <f t="shared" si="255"/>
        <v>-7000000</v>
      </c>
      <c r="J174" s="25"/>
      <c r="L174" s="44">
        <v>42243</v>
      </c>
      <c r="M174" s="45" t="s">
        <v>125</v>
      </c>
      <c r="N174" s="45" t="s">
        <v>42</v>
      </c>
      <c r="O174" s="45" t="s">
        <v>42</v>
      </c>
      <c r="P174" s="45"/>
      <c r="R174" s="69" t="s">
        <v>282</v>
      </c>
      <c r="S174" s="51"/>
      <c r="U174" s="63">
        <f t="shared" si="256"/>
        <v>0</v>
      </c>
      <c r="V174" s="63">
        <f t="shared" si="256"/>
        <v>0</v>
      </c>
      <c r="W174" s="63">
        <f t="shared" si="256"/>
        <v>0</v>
      </c>
      <c r="X174" s="63">
        <f t="shared" si="256"/>
        <v>0</v>
      </c>
      <c r="Y174" s="63">
        <f t="shared" si="256"/>
        <v>0</v>
      </c>
      <c r="Z174" s="63">
        <f t="shared" si="256"/>
        <v>0</v>
      </c>
      <c r="AA174" s="63">
        <f t="shared" si="256"/>
        <v>0</v>
      </c>
      <c r="AB174" s="63">
        <f t="shared" si="256"/>
        <v>0</v>
      </c>
      <c r="AC174" s="63">
        <f t="shared" si="256"/>
        <v>0</v>
      </c>
      <c r="AD174" s="65">
        <f t="shared" si="262"/>
        <v>0</v>
      </c>
      <c r="AF174" s="68">
        <f t="shared" si="261"/>
        <v>0</v>
      </c>
      <c r="AH174" s="63">
        <f t="shared" si="257"/>
        <v>0</v>
      </c>
      <c r="AI174" s="63">
        <f t="shared" si="257"/>
        <v>0</v>
      </c>
      <c r="AJ174" s="63">
        <f t="shared" si="257"/>
        <v>0</v>
      </c>
      <c r="AK174" s="63">
        <f t="shared" si="257"/>
        <v>0</v>
      </c>
      <c r="AL174" s="63">
        <f t="shared" si="257"/>
        <v>0</v>
      </c>
      <c r="AM174" s="63">
        <f t="shared" si="257"/>
        <v>0</v>
      </c>
      <c r="AN174" s="63">
        <f t="shared" si="257"/>
        <v>0</v>
      </c>
      <c r="AO174" s="63">
        <f t="shared" si="257"/>
        <v>0</v>
      </c>
      <c r="AP174" s="63">
        <f t="shared" si="257"/>
        <v>0</v>
      </c>
      <c r="AQ174" s="65">
        <f t="shared" si="263"/>
        <v>0</v>
      </c>
      <c r="AS174" s="68">
        <f t="shared" si="270"/>
        <v>0</v>
      </c>
      <c r="AU174" s="63">
        <f t="shared" si="258"/>
        <v>0</v>
      </c>
      <c r="AV174" s="63">
        <f t="shared" si="258"/>
        <v>0</v>
      </c>
      <c r="AW174" s="63">
        <f t="shared" si="258"/>
        <v>0</v>
      </c>
      <c r="AX174" s="63">
        <f t="shared" si="258"/>
        <v>0</v>
      </c>
      <c r="AY174" s="63">
        <f t="shared" si="258"/>
        <v>0</v>
      </c>
      <c r="AZ174" s="63">
        <f t="shared" si="258"/>
        <v>0</v>
      </c>
      <c r="BA174" s="63">
        <f t="shared" si="258"/>
        <v>0</v>
      </c>
      <c r="BB174" s="63">
        <f t="shared" si="258"/>
        <v>0</v>
      </c>
      <c r="BC174" s="63">
        <f t="shared" si="258"/>
        <v>0</v>
      </c>
      <c r="BD174" s="65">
        <f t="shared" si="264"/>
        <v>0</v>
      </c>
      <c r="BF174" s="68">
        <f t="shared" si="271"/>
        <v>7000000</v>
      </c>
      <c r="BH174" s="63">
        <f t="shared" si="259"/>
        <v>0</v>
      </c>
      <c r="BI174" s="63">
        <f t="shared" si="259"/>
        <v>0</v>
      </c>
      <c r="BJ174" s="63">
        <f t="shared" si="259"/>
        <v>0</v>
      </c>
      <c r="BK174" s="63">
        <f t="shared" si="259"/>
        <v>0</v>
      </c>
      <c r="BL174" s="63">
        <f t="shared" si="259"/>
        <v>0</v>
      </c>
      <c r="BM174" s="63">
        <f t="shared" si="259"/>
        <v>0</v>
      </c>
      <c r="BN174" s="63">
        <f t="shared" si="259"/>
        <v>0</v>
      </c>
      <c r="BO174" s="63">
        <f t="shared" si="259"/>
        <v>0</v>
      </c>
      <c r="BP174" s="63">
        <f t="shared" si="259"/>
        <v>0</v>
      </c>
      <c r="BQ174" s="65">
        <f t="shared" si="265"/>
        <v>0</v>
      </c>
      <c r="BS174" s="68">
        <f t="shared" si="272"/>
        <v>0</v>
      </c>
      <c r="BV174" s="93">
        <f t="shared" si="260"/>
        <v>0</v>
      </c>
      <c r="BW174" s="93">
        <f t="shared" si="260"/>
        <v>0</v>
      </c>
      <c r="BX174" s="93">
        <f t="shared" si="260"/>
        <v>0</v>
      </c>
      <c r="BY174" s="93">
        <f t="shared" si="260"/>
        <v>0</v>
      </c>
      <c r="BZ174" s="93">
        <f t="shared" si="260"/>
        <v>0</v>
      </c>
      <c r="CA174" s="93">
        <f t="shared" si="260"/>
        <v>0</v>
      </c>
      <c r="CB174" s="93">
        <f t="shared" si="260"/>
        <v>0</v>
      </c>
      <c r="CC174" s="93">
        <f t="shared" si="260"/>
        <v>0</v>
      </c>
      <c r="CD174" s="93">
        <f t="shared" si="260"/>
        <v>0</v>
      </c>
      <c r="CE174" s="94">
        <f t="shared" si="266"/>
        <v>0</v>
      </c>
      <c r="CF174" s="95"/>
      <c r="CG174" s="96">
        <f t="shared" si="204"/>
        <v>0</v>
      </c>
      <c r="CJ174" s="63">
        <f t="shared" si="244"/>
        <v>0</v>
      </c>
      <c r="CK174" s="63">
        <f t="shared" si="244"/>
        <v>0</v>
      </c>
      <c r="CL174" s="63">
        <f t="shared" si="244"/>
        <v>0</v>
      </c>
      <c r="CM174" s="63">
        <f t="shared" si="244"/>
        <v>0</v>
      </c>
      <c r="CN174" s="63">
        <f t="shared" si="244"/>
        <v>0</v>
      </c>
      <c r="CO174" s="63">
        <f t="shared" si="244"/>
        <v>0</v>
      </c>
      <c r="CP174" s="63">
        <f t="shared" si="244"/>
        <v>0</v>
      </c>
      <c r="CQ174" s="63">
        <f t="shared" si="244"/>
        <v>0</v>
      </c>
      <c r="CR174" s="63">
        <f t="shared" si="244"/>
        <v>0</v>
      </c>
      <c r="CS174" s="65">
        <f t="shared" si="267"/>
        <v>0</v>
      </c>
      <c r="CU174" s="68">
        <f t="shared" si="273"/>
        <v>0</v>
      </c>
      <c r="CW174" s="63">
        <f t="shared" si="246"/>
        <v>0</v>
      </c>
      <c r="CX174" s="63">
        <f t="shared" si="246"/>
        <v>0</v>
      </c>
      <c r="CY174" s="63">
        <f t="shared" si="246"/>
        <v>0</v>
      </c>
      <c r="CZ174" s="63">
        <f t="shared" si="246"/>
        <v>0</v>
      </c>
      <c r="DA174" s="63">
        <f t="shared" si="246"/>
        <v>0</v>
      </c>
      <c r="DB174" s="63">
        <f t="shared" si="246"/>
        <v>0</v>
      </c>
      <c r="DC174" s="63">
        <f t="shared" si="246"/>
        <v>0</v>
      </c>
      <c r="DD174" s="63">
        <f t="shared" si="246"/>
        <v>0</v>
      </c>
      <c r="DE174" s="63">
        <f t="shared" si="246"/>
        <v>0</v>
      </c>
      <c r="DF174" s="63">
        <f t="shared" si="247"/>
        <v>0</v>
      </c>
      <c r="DH174" s="68">
        <f t="shared" si="205"/>
        <v>0</v>
      </c>
      <c r="DJ174" s="63">
        <f t="shared" si="248"/>
        <v>0</v>
      </c>
      <c r="DK174" s="63">
        <f t="shared" si="248"/>
        <v>0</v>
      </c>
      <c r="DL174" s="63">
        <f t="shared" si="248"/>
        <v>0</v>
      </c>
      <c r="DM174" s="63">
        <f t="shared" si="248"/>
        <v>0</v>
      </c>
      <c r="DN174" s="63">
        <f t="shared" si="248"/>
        <v>-7000000</v>
      </c>
      <c r="DO174" s="63">
        <f t="shared" si="248"/>
        <v>0</v>
      </c>
      <c r="DP174" s="63">
        <f t="shared" si="248"/>
        <v>0</v>
      </c>
      <c r="DQ174" s="63">
        <f t="shared" si="248"/>
        <v>0</v>
      </c>
      <c r="DR174" s="63">
        <f t="shared" si="248"/>
        <v>0</v>
      </c>
      <c r="DS174" s="65">
        <f t="shared" si="268"/>
        <v>-7000000</v>
      </c>
      <c r="DU174" s="68">
        <f t="shared" si="206"/>
        <v>-7000000</v>
      </c>
      <c r="DW174" s="63">
        <f t="shared" si="250"/>
        <v>0</v>
      </c>
      <c r="DX174" s="63">
        <f t="shared" si="274"/>
        <v>0</v>
      </c>
      <c r="DY174" s="63">
        <f t="shared" si="274"/>
        <v>0</v>
      </c>
      <c r="DZ174" s="63">
        <f t="shared" si="274"/>
        <v>0</v>
      </c>
      <c r="EA174" s="63">
        <f t="shared" si="274"/>
        <v>0</v>
      </c>
      <c r="EB174" s="63">
        <f t="shared" si="274"/>
        <v>0</v>
      </c>
      <c r="EC174" s="63">
        <f t="shared" si="274"/>
        <v>0</v>
      </c>
      <c r="ED174" s="63">
        <f t="shared" si="274"/>
        <v>0</v>
      </c>
      <c r="EE174" s="63">
        <f t="shared" si="274"/>
        <v>0</v>
      </c>
      <c r="EF174" s="65">
        <f t="shared" si="252"/>
        <v>0</v>
      </c>
      <c r="EH174" s="68">
        <f t="shared" si="207"/>
        <v>0</v>
      </c>
      <c r="EK174" s="93">
        <f t="shared" si="253"/>
        <v>0</v>
      </c>
      <c r="EL174" s="93">
        <f t="shared" si="253"/>
        <v>0</v>
      </c>
      <c r="EM174" s="93">
        <f t="shared" si="253"/>
        <v>0</v>
      </c>
      <c r="EN174" s="93">
        <f t="shared" si="253"/>
        <v>0</v>
      </c>
      <c r="EO174" s="93">
        <f t="shared" si="253"/>
        <v>0</v>
      </c>
      <c r="EP174" s="93">
        <f t="shared" si="253"/>
        <v>0</v>
      </c>
      <c r="EQ174" s="93">
        <f t="shared" si="253"/>
        <v>0</v>
      </c>
      <c r="ER174" s="93">
        <f t="shared" si="253"/>
        <v>0</v>
      </c>
      <c r="ES174" s="93">
        <f t="shared" si="253"/>
        <v>0</v>
      </c>
      <c r="ET174" s="94">
        <f t="shared" si="269"/>
        <v>0</v>
      </c>
      <c r="EU174" s="95"/>
      <c r="EV174" s="96">
        <f t="shared" si="208"/>
        <v>0</v>
      </c>
    </row>
    <row r="175" spans="1:152" s="19" customFormat="1" ht="60" x14ac:dyDescent="0.25">
      <c r="A175" s="18" t="s">
        <v>271</v>
      </c>
      <c r="B175" s="21" t="s">
        <v>40</v>
      </c>
      <c r="C175" s="21" t="s">
        <v>293</v>
      </c>
      <c r="D175" s="22" t="s">
        <v>360</v>
      </c>
      <c r="E175" s="22"/>
      <c r="F175" s="10"/>
      <c r="G175" s="10"/>
      <c r="H175" s="10">
        <v>0</v>
      </c>
      <c r="I175" s="10">
        <f>+E175+F175+G175+H175</f>
        <v>0</v>
      </c>
      <c r="J175" s="25"/>
      <c r="L175" s="44">
        <v>42249</v>
      </c>
      <c r="M175" s="45" t="s">
        <v>75</v>
      </c>
      <c r="N175" s="45" t="s">
        <v>125</v>
      </c>
      <c r="O175" s="45"/>
      <c r="P175" s="45"/>
      <c r="R175" s="69" t="s">
        <v>282</v>
      </c>
      <c r="S175" s="51"/>
      <c r="U175" s="63">
        <f t="shared" si="256"/>
        <v>0</v>
      </c>
      <c r="V175" s="63">
        <f t="shared" si="256"/>
        <v>0</v>
      </c>
      <c r="W175" s="63">
        <f t="shared" si="256"/>
        <v>0</v>
      </c>
      <c r="X175" s="63">
        <f t="shared" si="256"/>
        <v>0</v>
      </c>
      <c r="Y175" s="63">
        <f t="shared" si="256"/>
        <v>0</v>
      </c>
      <c r="Z175" s="63">
        <f t="shared" si="256"/>
        <v>0</v>
      </c>
      <c r="AA175" s="63">
        <f t="shared" si="256"/>
        <v>0</v>
      </c>
      <c r="AB175" s="63">
        <f t="shared" si="256"/>
        <v>0</v>
      </c>
      <c r="AC175" s="63">
        <f t="shared" si="256"/>
        <v>0</v>
      </c>
      <c r="AD175" s="65">
        <f t="shared" si="262"/>
        <v>0</v>
      </c>
      <c r="AF175" s="68">
        <f t="shared" si="261"/>
        <v>0</v>
      </c>
      <c r="AH175" s="63">
        <f t="shared" ref="AH175:AP180" si="275">IF($C175=AH$3,(IF($R175="On",$F175,0)),0)</f>
        <v>0</v>
      </c>
      <c r="AI175" s="63">
        <f t="shared" si="275"/>
        <v>0</v>
      </c>
      <c r="AJ175" s="63">
        <f t="shared" si="275"/>
        <v>0</v>
      </c>
      <c r="AK175" s="63">
        <f t="shared" si="275"/>
        <v>0</v>
      </c>
      <c r="AL175" s="63">
        <f t="shared" si="275"/>
        <v>0</v>
      </c>
      <c r="AM175" s="63">
        <f t="shared" si="275"/>
        <v>0</v>
      </c>
      <c r="AN175" s="63">
        <f t="shared" si="275"/>
        <v>0</v>
      </c>
      <c r="AO175" s="63">
        <f t="shared" si="275"/>
        <v>0</v>
      </c>
      <c r="AP175" s="63">
        <f t="shared" si="275"/>
        <v>0</v>
      </c>
      <c r="AQ175" s="65">
        <f t="shared" si="263"/>
        <v>0</v>
      </c>
      <c r="AS175" s="68">
        <f t="shared" si="270"/>
        <v>0</v>
      </c>
      <c r="AU175" s="63">
        <f t="shared" ref="AU175:BC180" si="276">IF($C175=AU$3,(IF($R175="On",$H175,0)),0)</f>
        <v>0</v>
      </c>
      <c r="AV175" s="63">
        <f t="shared" si="276"/>
        <v>0</v>
      </c>
      <c r="AW175" s="63">
        <f t="shared" si="276"/>
        <v>0</v>
      </c>
      <c r="AX175" s="63">
        <f t="shared" si="276"/>
        <v>0</v>
      </c>
      <c r="AY175" s="63">
        <f t="shared" si="276"/>
        <v>0</v>
      </c>
      <c r="AZ175" s="63">
        <f t="shared" si="276"/>
        <v>0</v>
      </c>
      <c r="BA175" s="63">
        <f t="shared" si="276"/>
        <v>0</v>
      </c>
      <c r="BB175" s="63">
        <f t="shared" si="276"/>
        <v>0</v>
      </c>
      <c r="BC175" s="63">
        <f t="shared" si="276"/>
        <v>0</v>
      </c>
      <c r="BD175" s="65">
        <f t="shared" si="264"/>
        <v>0</v>
      </c>
      <c r="BF175" s="68">
        <f t="shared" si="271"/>
        <v>0</v>
      </c>
      <c r="BH175" s="63">
        <f t="shared" ref="BH175:BP180" si="277">IF($C175=BH$3,(IF($R175="On",$E175,0)),0)</f>
        <v>0</v>
      </c>
      <c r="BI175" s="63">
        <f t="shared" si="277"/>
        <v>0</v>
      </c>
      <c r="BJ175" s="63">
        <f t="shared" si="277"/>
        <v>0</v>
      </c>
      <c r="BK175" s="63">
        <f t="shared" si="277"/>
        <v>0</v>
      </c>
      <c r="BL175" s="63">
        <f t="shared" si="277"/>
        <v>0</v>
      </c>
      <c r="BM175" s="63">
        <f t="shared" si="277"/>
        <v>0</v>
      </c>
      <c r="BN175" s="63">
        <f t="shared" si="277"/>
        <v>0</v>
      </c>
      <c r="BO175" s="63">
        <f t="shared" si="277"/>
        <v>0</v>
      </c>
      <c r="BP175" s="63">
        <f t="shared" si="277"/>
        <v>0</v>
      </c>
      <c r="BQ175" s="65">
        <f t="shared" si="265"/>
        <v>0</v>
      </c>
      <c r="BS175" s="68">
        <f t="shared" si="272"/>
        <v>0</v>
      </c>
      <c r="BV175" s="93">
        <f t="shared" ref="BV175:CD180" si="278">IF($C175=BV$3,(IF($R175="On",$J175,0)),0)</f>
        <v>0</v>
      </c>
      <c r="BW175" s="93">
        <f t="shared" si="278"/>
        <v>0</v>
      </c>
      <c r="BX175" s="93">
        <f t="shared" si="278"/>
        <v>0</v>
      </c>
      <c r="BY175" s="93">
        <f t="shared" si="278"/>
        <v>0</v>
      </c>
      <c r="BZ175" s="93">
        <f t="shared" si="278"/>
        <v>0</v>
      </c>
      <c r="CA175" s="93">
        <f t="shared" si="278"/>
        <v>0</v>
      </c>
      <c r="CB175" s="93">
        <f t="shared" si="278"/>
        <v>0</v>
      </c>
      <c r="CC175" s="93">
        <f t="shared" si="278"/>
        <v>0</v>
      </c>
      <c r="CD175" s="93">
        <f t="shared" si="278"/>
        <v>0</v>
      </c>
      <c r="CE175" s="94">
        <f t="shared" si="266"/>
        <v>0</v>
      </c>
      <c r="CF175" s="95"/>
      <c r="CG175" s="96">
        <f t="shared" si="204"/>
        <v>0</v>
      </c>
      <c r="CJ175" s="63">
        <f t="shared" si="244"/>
        <v>0</v>
      </c>
      <c r="CK175" s="63">
        <f t="shared" si="244"/>
        <v>0</v>
      </c>
      <c r="CL175" s="63">
        <f t="shared" si="244"/>
        <v>0</v>
      </c>
      <c r="CM175" s="63">
        <f t="shared" si="244"/>
        <v>0</v>
      </c>
      <c r="CN175" s="63">
        <f t="shared" si="244"/>
        <v>0</v>
      </c>
      <c r="CO175" s="63">
        <f t="shared" si="244"/>
        <v>0</v>
      </c>
      <c r="CP175" s="63">
        <f t="shared" si="244"/>
        <v>0</v>
      </c>
      <c r="CQ175" s="63">
        <f t="shared" si="244"/>
        <v>0</v>
      </c>
      <c r="CR175" s="63">
        <f t="shared" si="244"/>
        <v>0</v>
      </c>
      <c r="CS175" s="65">
        <f t="shared" si="267"/>
        <v>0</v>
      </c>
      <c r="CU175" s="68">
        <f t="shared" si="273"/>
        <v>0</v>
      </c>
      <c r="CW175" s="63">
        <f t="shared" si="246"/>
        <v>0</v>
      </c>
      <c r="CX175" s="63">
        <f t="shared" si="246"/>
        <v>0</v>
      </c>
      <c r="CY175" s="63">
        <f t="shared" si="246"/>
        <v>0</v>
      </c>
      <c r="CZ175" s="63">
        <f t="shared" si="246"/>
        <v>0</v>
      </c>
      <c r="DA175" s="63">
        <f t="shared" si="246"/>
        <v>0</v>
      </c>
      <c r="DB175" s="63">
        <f t="shared" si="246"/>
        <v>0</v>
      </c>
      <c r="DC175" s="63">
        <f t="shared" si="246"/>
        <v>0</v>
      </c>
      <c r="DD175" s="63">
        <f t="shared" si="246"/>
        <v>0</v>
      </c>
      <c r="DE175" s="63">
        <f t="shared" si="246"/>
        <v>0</v>
      </c>
      <c r="DF175" s="63">
        <f t="shared" si="247"/>
        <v>0</v>
      </c>
      <c r="DH175" s="68">
        <f t="shared" si="205"/>
        <v>0</v>
      </c>
      <c r="DJ175" s="63">
        <f t="shared" si="248"/>
        <v>0</v>
      </c>
      <c r="DK175" s="63">
        <f t="shared" si="248"/>
        <v>0</v>
      </c>
      <c r="DL175" s="63">
        <f t="shared" si="248"/>
        <v>0</v>
      </c>
      <c r="DM175" s="63">
        <f t="shared" si="248"/>
        <v>0</v>
      </c>
      <c r="DN175" s="63">
        <f t="shared" si="248"/>
        <v>0</v>
      </c>
      <c r="DO175" s="63">
        <f t="shared" si="248"/>
        <v>0</v>
      </c>
      <c r="DP175" s="63">
        <f t="shared" si="248"/>
        <v>0</v>
      </c>
      <c r="DQ175" s="63">
        <f t="shared" si="248"/>
        <v>0</v>
      </c>
      <c r="DR175" s="63">
        <f t="shared" si="248"/>
        <v>0</v>
      </c>
      <c r="DS175" s="65">
        <f t="shared" si="268"/>
        <v>0</v>
      </c>
      <c r="DU175" s="68">
        <f t="shared" si="206"/>
        <v>0</v>
      </c>
      <c r="DW175" s="63">
        <f t="shared" si="250"/>
        <v>0</v>
      </c>
      <c r="DX175" s="63">
        <f t="shared" si="274"/>
        <v>0</v>
      </c>
      <c r="DY175" s="63">
        <f t="shared" si="274"/>
        <v>0</v>
      </c>
      <c r="DZ175" s="63">
        <f t="shared" si="274"/>
        <v>0</v>
      </c>
      <c r="EA175" s="63">
        <f t="shared" si="274"/>
        <v>0</v>
      </c>
      <c r="EB175" s="63">
        <f t="shared" si="274"/>
        <v>0</v>
      </c>
      <c r="EC175" s="63">
        <f t="shared" si="274"/>
        <v>0</v>
      </c>
      <c r="ED175" s="63">
        <f t="shared" si="274"/>
        <v>0</v>
      </c>
      <c r="EE175" s="63">
        <f t="shared" si="274"/>
        <v>0</v>
      </c>
      <c r="EF175" s="65">
        <f t="shared" si="252"/>
        <v>0</v>
      </c>
      <c r="EH175" s="68">
        <f t="shared" si="207"/>
        <v>0</v>
      </c>
      <c r="EK175" s="93">
        <f t="shared" si="253"/>
        <v>0</v>
      </c>
      <c r="EL175" s="93">
        <f t="shared" si="253"/>
        <v>0</v>
      </c>
      <c r="EM175" s="93">
        <f t="shared" si="253"/>
        <v>0</v>
      </c>
      <c r="EN175" s="93">
        <f t="shared" si="253"/>
        <v>0</v>
      </c>
      <c r="EO175" s="93">
        <f t="shared" si="253"/>
        <v>0</v>
      </c>
      <c r="EP175" s="93">
        <f t="shared" si="253"/>
        <v>0</v>
      </c>
      <c r="EQ175" s="93">
        <f t="shared" si="253"/>
        <v>0</v>
      </c>
      <c r="ER175" s="93">
        <f t="shared" si="253"/>
        <v>0</v>
      </c>
      <c r="ES175" s="93">
        <f t="shared" si="253"/>
        <v>0</v>
      </c>
      <c r="ET175" s="94">
        <f t="shared" si="269"/>
        <v>0</v>
      </c>
      <c r="EU175" s="95"/>
      <c r="EV175" s="96">
        <f t="shared" si="208"/>
        <v>0</v>
      </c>
    </row>
    <row r="176" spans="1:152" s="19" customFormat="1" ht="15" x14ac:dyDescent="0.25">
      <c r="A176" s="18" t="s">
        <v>380</v>
      </c>
      <c r="B176" s="21" t="s">
        <v>106</v>
      </c>
      <c r="C176" s="21" t="s">
        <v>294</v>
      </c>
      <c r="D176" s="22" t="s">
        <v>423</v>
      </c>
      <c r="E176" s="22"/>
      <c r="F176" s="10">
        <v>2060474</v>
      </c>
      <c r="G176" s="10"/>
      <c r="H176" s="10"/>
      <c r="I176" s="10">
        <f>SUM(E176:H176)</f>
        <v>2060474</v>
      </c>
      <c r="J176" s="25"/>
      <c r="L176" s="44">
        <v>42234</v>
      </c>
      <c r="M176" s="45" t="s">
        <v>105</v>
      </c>
      <c r="N176" s="45" t="s">
        <v>42</v>
      </c>
      <c r="O176" s="45" t="s">
        <v>42</v>
      </c>
      <c r="P176" s="45"/>
      <c r="R176" s="69" t="s">
        <v>281</v>
      </c>
      <c r="S176" s="51"/>
      <c r="U176" s="63">
        <f t="shared" ref="U176:AC176" si="279">IF($C176=U$3,(IF($R176="On",$G176,0)),0)</f>
        <v>0</v>
      </c>
      <c r="V176" s="63">
        <f t="shared" si="279"/>
        <v>0</v>
      </c>
      <c r="W176" s="63">
        <f t="shared" si="279"/>
        <v>0</v>
      </c>
      <c r="X176" s="63">
        <f t="shared" si="279"/>
        <v>0</v>
      </c>
      <c r="Y176" s="63">
        <f t="shared" si="279"/>
        <v>0</v>
      </c>
      <c r="Z176" s="63">
        <f t="shared" si="279"/>
        <v>0</v>
      </c>
      <c r="AA176" s="63">
        <f t="shared" si="279"/>
        <v>0</v>
      </c>
      <c r="AB176" s="63">
        <f t="shared" si="279"/>
        <v>0</v>
      </c>
      <c r="AC176" s="63">
        <f t="shared" si="279"/>
        <v>0</v>
      </c>
      <c r="AD176" s="65">
        <f t="shared" si="262"/>
        <v>0</v>
      </c>
      <c r="AF176" s="68">
        <f t="shared" si="261"/>
        <v>0</v>
      </c>
      <c r="AH176" s="63">
        <f t="shared" ref="AH176:AP176" si="280">IF($C176=AH$3,(IF($R176="On",$F176,0)),0)</f>
        <v>0</v>
      </c>
      <c r="AI176" s="63">
        <f t="shared" si="280"/>
        <v>0</v>
      </c>
      <c r="AJ176" s="63">
        <f t="shared" si="280"/>
        <v>0</v>
      </c>
      <c r="AK176" s="63">
        <f t="shared" si="280"/>
        <v>0</v>
      </c>
      <c r="AL176" s="63">
        <f t="shared" si="280"/>
        <v>0</v>
      </c>
      <c r="AM176" s="63">
        <f t="shared" si="280"/>
        <v>2060474</v>
      </c>
      <c r="AN176" s="63">
        <f t="shared" si="280"/>
        <v>0</v>
      </c>
      <c r="AO176" s="63">
        <f t="shared" si="280"/>
        <v>0</v>
      </c>
      <c r="AP176" s="63">
        <f t="shared" si="280"/>
        <v>0</v>
      </c>
      <c r="AQ176" s="65">
        <f t="shared" si="263"/>
        <v>2060474</v>
      </c>
      <c r="AS176" s="68">
        <f t="shared" si="270"/>
        <v>0</v>
      </c>
      <c r="AU176" s="63">
        <f t="shared" ref="AU176:BC176" si="281">IF($C176=AU$3,(IF($R176="On",$H176,0)),0)</f>
        <v>0</v>
      </c>
      <c r="AV176" s="63">
        <f t="shared" si="281"/>
        <v>0</v>
      </c>
      <c r="AW176" s="63">
        <f t="shared" si="281"/>
        <v>0</v>
      </c>
      <c r="AX176" s="63">
        <f t="shared" si="281"/>
        <v>0</v>
      </c>
      <c r="AY176" s="63">
        <f t="shared" si="281"/>
        <v>0</v>
      </c>
      <c r="AZ176" s="63">
        <f t="shared" si="281"/>
        <v>0</v>
      </c>
      <c r="BA176" s="63">
        <f t="shared" si="281"/>
        <v>0</v>
      </c>
      <c r="BB176" s="63">
        <f t="shared" si="281"/>
        <v>0</v>
      </c>
      <c r="BC176" s="63">
        <f t="shared" si="281"/>
        <v>0</v>
      </c>
      <c r="BD176" s="65">
        <f t="shared" si="264"/>
        <v>0</v>
      </c>
      <c r="BF176" s="68">
        <f t="shared" si="271"/>
        <v>0</v>
      </c>
      <c r="BH176" s="63">
        <f t="shared" ref="BH176:BP176" si="282">IF($C176=BH$3,(IF($R176="On",$E176,0)),0)</f>
        <v>0</v>
      </c>
      <c r="BI176" s="63">
        <f t="shared" si="282"/>
        <v>0</v>
      </c>
      <c r="BJ176" s="63">
        <f t="shared" si="282"/>
        <v>0</v>
      </c>
      <c r="BK176" s="63">
        <f t="shared" si="282"/>
        <v>0</v>
      </c>
      <c r="BL176" s="63">
        <f t="shared" si="282"/>
        <v>0</v>
      </c>
      <c r="BM176" s="63">
        <f t="shared" si="282"/>
        <v>0</v>
      </c>
      <c r="BN176" s="63">
        <f t="shared" si="282"/>
        <v>0</v>
      </c>
      <c r="BO176" s="63">
        <f t="shared" si="282"/>
        <v>0</v>
      </c>
      <c r="BP176" s="63">
        <f t="shared" si="282"/>
        <v>0</v>
      </c>
      <c r="BQ176" s="65">
        <f t="shared" si="265"/>
        <v>0</v>
      </c>
      <c r="BS176" s="68">
        <f t="shared" si="272"/>
        <v>0</v>
      </c>
      <c r="BV176" s="93"/>
      <c r="BW176" s="93"/>
      <c r="BX176" s="93"/>
      <c r="BY176" s="93"/>
      <c r="BZ176" s="93"/>
      <c r="CA176" s="93"/>
      <c r="CB176" s="93"/>
      <c r="CC176" s="93"/>
      <c r="CD176" s="93"/>
      <c r="CE176" s="94"/>
      <c r="CF176" s="95"/>
      <c r="CG176" s="96"/>
      <c r="CJ176" s="63"/>
      <c r="CK176" s="63"/>
      <c r="CL176" s="63"/>
      <c r="CM176" s="63"/>
      <c r="CN176" s="63"/>
      <c r="CO176" s="63"/>
      <c r="CP176" s="63"/>
      <c r="CQ176" s="63"/>
      <c r="CR176" s="63"/>
      <c r="CS176" s="65"/>
      <c r="CU176" s="68"/>
      <c r="CW176" s="63"/>
      <c r="CX176" s="63"/>
      <c r="CY176" s="63"/>
      <c r="CZ176" s="63"/>
      <c r="DA176" s="63"/>
      <c r="DB176" s="63"/>
      <c r="DC176" s="63"/>
      <c r="DD176" s="63"/>
      <c r="DE176" s="63"/>
      <c r="DF176" s="63"/>
      <c r="DH176" s="68"/>
      <c r="DJ176" s="63"/>
      <c r="DK176" s="63"/>
      <c r="DL176" s="63"/>
      <c r="DM176" s="63"/>
      <c r="DN176" s="63"/>
      <c r="DO176" s="63"/>
      <c r="DP176" s="63"/>
      <c r="DQ176" s="63"/>
      <c r="DR176" s="63"/>
      <c r="DS176" s="65"/>
      <c r="DU176" s="68"/>
      <c r="DW176" s="63"/>
      <c r="DX176" s="63"/>
      <c r="DY176" s="63"/>
      <c r="DZ176" s="63"/>
      <c r="EA176" s="63"/>
      <c r="EB176" s="63"/>
      <c r="EC176" s="63"/>
      <c r="ED176" s="63"/>
      <c r="EE176" s="63"/>
      <c r="EF176" s="63"/>
      <c r="EH176" s="68"/>
      <c r="EK176" s="93"/>
      <c r="EL176" s="93"/>
      <c r="EM176" s="93"/>
      <c r="EN176" s="93"/>
      <c r="EO176" s="93"/>
      <c r="EP176" s="93"/>
      <c r="EQ176" s="93"/>
      <c r="ER176" s="93"/>
      <c r="ES176" s="93"/>
      <c r="ET176" s="94"/>
      <c r="EU176" s="95"/>
      <c r="EV176" s="96"/>
    </row>
    <row r="177" spans="1:152" s="19" customFormat="1" ht="15" outlineLevel="1" x14ac:dyDescent="0.25">
      <c r="A177" s="18" t="s">
        <v>272</v>
      </c>
      <c r="B177" s="21" t="s">
        <v>54</v>
      </c>
      <c r="C177" s="21" t="s">
        <v>294</v>
      </c>
      <c r="D177" s="22" t="s">
        <v>288</v>
      </c>
      <c r="E177" s="22"/>
      <c r="F177" s="10">
        <v>2543155</v>
      </c>
      <c r="G177" s="10"/>
      <c r="H177" s="10"/>
      <c r="I177" s="10">
        <f>+E177+F177+G177+H177</f>
        <v>2543155</v>
      </c>
      <c r="J177" s="25"/>
      <c r="L177" s="44"/>
      <c r="M177" s="45"/>
      <c r="N177" s="45"/>
      <c r="O177" s="45"/>
      <c r="P177" s="45"/>
      <c r="R177" s="69" t="s">
        <v>281</v>
      </c>
      <c r="S177" s="51"/>
      <c r="U177" s="63">
        <f t="shared" si="256"/>
        <v>0</v>
      </c>
      <c r="V177" s="63">
        <f t="shared" si="256"/>
        <v>0</v>
      </c>
      <c r="W177" s="63">
        <f t="shared" si="256"/>
        <v>0</v>
      </c>
      <c r="X177" s="63">
        <f t="shared" si="256"/>
        <v>0</v>
      </c>
      <c r="Y177" s="63">
        <f t="shared" si="256"/>
        <v>0</v>
      </c>
      <c r="Z177" s="63">
        <f t="shared" si="256"/>
        <v>0</v>
      </c>
      <c r="AA177" s="63">
        <f t="shared" si="256"/>
        <v>0</v>
      </c>
      <c r="AB177" s="63">
        <f t="shared" si="256"/>
        <v>0</v>
      </c>
      <c r="AC177" s="63">
        <f t="shared" si="256"/>
        <v>0</v>
      </c>
      <c r="AD177" s="65">
        <f t="shared" si="262"/>
        <v>0</v>
      </c>
      <c r="AF177" s="68">
        <f t="shared" si="261"/>
        <v>0</v>
      </c>
      <c r="AH177" s="63">
        <f t="shared" si="275"/>
        <v>0</v>
      </c>
      <c r="AI177" s="63">
        <f t="shared" si="275"/>
        <v>0</v>
      </c>
      <c r="AJ177" s="63">
        <f t="shared" si="275"/>
        <v>0</v>
      </c>
      <c r="AK177" s="63">
        <f t="shared" si="275"/>
        <v>0</v>
      </c>
      <c r="AL177" s="63">
        <f t="shared" si="275"/>
        <v>0</v>
      </c>
      <c r="AM177" s="63">
        <f t="shared" si="275"/>
        <v>2543155</v>
      </c>
      <c r="AN177" s="63">
        <f t="shared" si="275"/>
        <v>0</v>
      </c>
      <c r="AO177" s="63">
        <f t="shared" si="275"/>
        <v>0</v>
      </c>
      <c r="AP177" s="63">
        <f t="shared" si="275"/>
        <v>0</v>
      </c>
      <c r="AQ177" s="65">
        <f t="shared" si="263"/>
        <v>2543155</v>
      </c>
      <c r="AS177" s="68">
        <f t="shared" si="270"/>
        <v>0</v>
      </c>
      <c r="AU177" s="63">
        <f t="shared" si="276"/>
        <v>0</v>
      </c>
      <c r="AV177" s="63">
        <f t="shared" si="276"/>
        <v>0</v>
      </c>
      <c r="AW177" s="63">
        <f t="shared" si="276"/>
        <v>0</v>
      </c>
      <c r="AX177" s="63">
        <f t="shared" si="276"/>
        <v>0</v>
      </c>
      <c r="AY177" s="63">
        <f t="shared" si="276"/>
        <v>0</v>
      </c>
      <c r="AZ177" s="63">
        <f t="shared" si="276"/>
        <v>0</v>
      </c>
      <c r="BA177" s="63">
        <f t="shared" si="276"/>
        <v>0</v>
      </c>
      <c r="BB177" s="63">
        <f t="shared" si="276"/>
        <v>0</v>
      </c>
      <c r="BC177" s="63">
        <f t="shared" si="276"/>
        <v>0</v>
      </c>
      <c r="BD177" s="65">
        <f t="shared" si="264"/>
        <v>0</v>
      </c>
      <c r="BF177" s="68">
        <f t="shared" si="271"/>
        <v>0</v>
      </c>
      <c r="BH177" s="63">
        <f t="shared" si="277"/>
        <v>0</v>
      </c>
      <c r="BI177" s="63">
        <f t="shared" si="277"/>
        <v>0</v>
      </c>
      <c r="BJ177" s="63">
        <f t="shared" si="277"/>
        <v>0</v>
      </c>
      <c r="BK177" s="63">
        <f t="shared" si="277"/>
        <v>0</v>
      </c>
      <c r="BL177" s="63">
        <f t="shared" si="277"/>
        <v>0</v>
      </c>
      <c r="BM177" s="63">
        <f t="shared" si="277"/>
        <v>0</v>
      </c>
      <c r="BN177" s="63">
        <f t="shared" si="277"/>
        <v>0</v>
      </c>
      <c r="BO177" s="63">
        <f t="shared" si="277"/>
        <v>0</v>
      </c>
      <c r="BP177" s="63">
        <f t="shared" si="277"/>
        <v>0</v>
      </c>
      <c r="BQ177" s="65">
        <f t="shared" si="265"/>
        <v>0</v>
      </c>
      <c r="BS177" s="68">
        <f t="shared" si="272"/>
        <v>0</v>
      </c>
      <c r="BV177" s="93">
        <f t="shared" si="278"/>
        <v>0</v>
      </c>
      <c r="BW177" s="93">
        <f t="shared" si="278"/>
        <v>0</v>
      </c>
      <c r="BX177" s="93">
        <f t="shared" si="278"/>
        <v>0</v>
      </c>
      <c r="BY177" s="93">
        <f t="shared" si="278"/>
        <v>0</v>
      </c>
      <c r="BZ177" s="93">
        <f t="shared" si="278"/>
        <v>0</v>
      </c>
      <c r="CA177" s="93">
        <f t="shared" si="278"/>
        <v>0</v>
      </c>
      <c r="CB177" s="93">
        <f t="shared" si="278"/>
        <v>0</v>
      </c>
      <c r="CC177" s="93">
        <f t="shared" si="278"/>
        <v>0</v>
      </c>
      <c r="CD177" s="93">
        <f t="shared" si="278"/>
        <v>0</v>
      </c>
      <c r="CE177" s="94">
        <f t="shared" si="266"/>
        <v>0</v>
      </c>
      <c r="CF177" s="95"/>
      <c r="CG177" s="96">
        <f t="shared" si="204"/>
        <v>0</v>
      </c>
      <c r="CJ177" s="63">
        <f t="shared" si="244"/>
        <v>0</v>
      </c>
      <c r="CK177" s="63">
        <f t="shared" si="244"/>
        <v>0</v>
      </c>
      <c r="CL177" s="63">
        <f t="shared" si="244"/>
        <v>0</v>
      </c>
      <c r="CM177" s="63">
        <f t="shared" si="244"/>
        <v>0</v>
      </c>
      <c r="CN177" s="63">
        <f t="shared" si="244"/>
        <v>0</v>
      </c>
      <c r="CO177" s="63">
        <f t="shared" si="244"/>
        <v>0</v>
      </c>
      <c r="CP177" s="63">
        <f t="shared" si="244"/>
        <v>0</v>
      </c>
      <c r="CQ177" s="63">
        <f t="shared" si="244"/>
        <v>0</v>
      </c>
      <c r="CR177" s="63">
        <f t="shared" si="244"/>
        <v>0</v>
      </c>
      <c r="CS177" s="65">
        <f t="shared" si="267"/>
        <v>0</v>
      </c>
      <c r="CU177" s="68">
        <f t="shared" si="273"/>
        <v>0</v>
      </c>
      <c r="CW177" s="63">
        <f t="shared" si="246"/>
        <v>0</v>
      </c>
      <c r="CX177" s="63">
        <f t="shared" si="246"/>
        <v>0</v>
      </c>
      <c r="CY177" s="63">
        <f t="shared" si="246"/>
        <v>0</v>
      </c>
      <c r="CZ177" s="63">
        <f t="shared" si="246"/>
        <v>0</v>
      </c>
      <c r="DA177" s="63">
        <f t="shared" si="246"/>
        <v>0</v>
      </c>
      <c r="DB177" s="63">
        <f t="shared" si="246"/>
        <v>2543155</v>
      </c>
      <c r="DC177" s="63">
        <f t="shared" si="246"/>
        <v>0</v>
      </c>
      <c r="DD177" s="63">
        <f t="shared" si="246"/>
        <v>0</v>
      </c>
      <c r="DE177" s="63">
        <f t="shared" si="246"/>
        <v>0</v>
      </c>
      <c r="DF177" s="63">
        <f t="shared" si="247"/>
        <v>2543155</v>
      </c>
      <c r="DH177" s="68">
        <f t="shared" si="205"/>
        <v>2543155</v>
      </c>
      <c r="DJ177" s="63">
        <f t="shared" si="248"/>
        <v>0</v>
      </c>
      <c r="DK177" s="63">
        <f t="shared" si="248"/>
        <v>0</v>
      </c>
      <c r="DL177" s="63">
        <f t="shared" si="248"/>
        <v>0</v>
      </c>
      <c r="DM177" s="63">
        <f t="shared" si="248"/>
        <v>0</v>
      </c>
      <c r="DN177" s="63">
        <f t="shared" si="248"/>
        <v>0</v>
      </c>
      <c r="DO177" s="63">
        <f t="shared" si="248"/>
        <v>0</v>
      </c>
      <c r="DP177" s="63">
        <f t="shared" si="248"/>
        <v>0</v>
      </c>
      <c r="DQ177" s="63">
        <f t="shared" si="248"/>
        <v>0</v>
      </c>
      <c r="DR177" s="63">
        <f t="shared" si="248"/>
        <v>0</v>
      </c>
      <c r="DS177" s="65">
        <f t="shared" si="268"/>
        <v>0</v>
      </c>
      <c r="DU177" s="68">
        <f t="shared" si="206"/>
        <v>0</v>
      </c>
      <c r="DW177" s="63">
        <f t="shared" si="250"/>
        <v>0</v>
      </c>
      <c r="DX177" s="63">
        <f t="shared" si="274"/>
        <v>0</v>
      </c>
      <c r="DY177" s="63">
        <f t="shared" si="274"/>
        <v>0</v>
      </c>
      <c r="DZ177" s="63">
        <f t="shared" si="274"/>
        <v>0</v>
      </c>
      <c r="EA177" s="63">
        <f t="shared" si="274"/>
        <v>0</v>
      </c>
      <c r="EB177" s="63">
        <f t="shared" si="274"/>
        <v>0</v>
      </c>
      <c r="EC177" s="63">
        <f t="shared" si="274"/>
        <v>0</v>
      </c>
      <c r="ED177" s="63">
        <f t="shared" si="274"/>
        <v>0</v>
      </c>
      <c r="EE177" s="63">
        <f t="shared" si="274"/>
        <v>0</v>
      </c>
      <c r="EF177" s="65">
        <f t="shared" si="252"/>
        <v>0</v>
      </c>
      <c r="EH177" s="68">
        <f t="shared" si="207"/>
        <v>0</v>
      </c>
      <c r="EK177" s="93">
        <f t="shared" si="253"/>
        <v>0</v>
      </c>
      <c r="EL177" s="93">
        <f t="shared" si="253"/>
        <v>0</v>
      </c>
      <c r="EM177" s="93">
        <f t="shared" si="253"/>
        <v>0</v>
      </c>
      <c r="EN177" s="93">
        <f t="shared" si="253"/>
        <v>0</v>
      </c>
      <c r="EO177" s="93">
        <f t="shared" si="253"/>
        <v>0</v>
      </c>
      <c r="EP177" s="93">
        <f t="shared" si="253"/>
        <v>0</v>
      </c>
      <c r="EQ177" s="93">
        <f t="shared" si="253"/>
        <v>0</v>
      </c>
      <c r="ER177" s="93">
        <f t="shared" si="253"/>
        <v>0</v>
      </c>
      <c r="ES177" s="93">
        <f t="shared" si="253"/>
        <v>0</v>
      </c>
      <c r="ET177" s="94">
        <f t="shared" si="269"/>
        <v>0</v>
      </c>
      <c r="EU177" s="95"/>
      <c r="EV177" s="96">
        <f t="shared" si="208"/>
        <v>0</v>
      </c>
    </row>
    <row r="178" spans="1:152" s="19" customFormat="1" ht="15" outlineLevel="1" x14ac:dyDescent="0.25">
      <c r="A178" s="18" t="s">
        <v>273</v>
      </c>
      <c r="B178" s="21"/>
      <c r="C178" s="21" t="s">
        <v>283</v>
      </c>
      <c r="D178" s="22"/>
      <c r="E178" s="22"/>
      <c r="F178" s="10"/>
      <c r="G178" s="10"/>
      <c r="H178" s="10"/>
      <c r="I178" s="10">
        <f>+E178+F178+G178+H178</f>
        <v>0</v>
      </c>
      <c r="J178" s="25"/>
      <c r="L178" s="44"/>
      <c r="M178" s="45"/>
      <c r="N178" s="45"/>
      <c r="O178" s="45"/>
      <c r="P178" s="45"/>
      <c r="R178" s="69" t="s">
        <v>282</v>
      </c>
      <c r="S178" s="51"/>
      <c r="U178" s="63">
        <f t="shared" si="256"/>
        <v>0</v>
      </c>
      <c r="V178" s="63">
        <f t="shared" si="256"/>
        <v>0</v>
      </c>
      <c r="W178" s="63">
        <f t="shared" si="256"/>
        <v>0</v>
      </c>
      <c r="X178" s="63">
        <f t="shared" si="256"/>
        <v>0</v>
      </c>
      <c r="Y178" s="63">
        <f t="shared" si="256"/>
        <v>0</v>
      </c>
      <c r="Z178" s="63">
        <f t="shared" si="256"/>
        <v>0</v>
      </c>
      <c r="AA178" s="63">
        <f t="shared" si="256"/>
        <v>0</v>
      </c>
      <c r="AB178" s="63">
        <f t="shared" si="256"/>
        <v>0</v>
      </c>
      <c r="AC178" s="63">
        <f t="shared" si="256"/>
        <v>0</v>
      </c>
      <c r="AD178" s="65">
        <f t="shared" si="262"/>
        <v>0</v>
      </c>
      <c r="AF178" s="68">
        <f t="shared" si="261"/>
        <v>0</v>
      </c>
      <c r="AH178" s="63">
        <f t="shared" si="275"/>
        <v>0</v>
      </c>
      <c r="AI178" s="63">
        <f t="shared" si="275"/>
        <v>0</v>
      </c>
      <c r="AJ178" s="63">
        <f t="shared" si="275"/>
        <v>0</v>
      </c>
      <c r="AK178" s="63">
        <f t="shared" si="275"/>
        <v>0</v>
      </c>
      <c r="AL178" s="63">
        <f t="shared" si="275"/>
        <v>0</v>
      </c>
      <c r="AM178" s="63">
        <f t="shared" si="275"/>
        <v>0</v>
      </c>
      <c r="AN178" s="63">
        <f t="shared" si="275"/>
        <v>0</v>
      </c>
      <c r="AO178" s="63">
        <f t="shared" si="275"/>
        <v>0</v>
      </c>
      <c r="AP178" s="63">
        <f t="shared" si="275"/>
        <v>0</v>
      </c>
      <c r="AQ178" s="65">
        <f t="shared" si="263"/>
        <v>0</v>
      </c>
      <c r="AS178" s="68">
        <f t="shared" si="270"/>
        <v>0</v>
      </c>
      <c r="AU178" s="63">
        <f t="shared" si="276"/>
        <v>0</v>
      </c>
      <c r="AV178" s="63">
        <f t="shared" si="276"/>
        <v>0</v>
      </c>
      <c r="AW178" s="63">
        <f t="shared" si="276"/>
        <v>0</v>
      </c>
      <c r="AX178" s="63">
        <f t="shared" si="276"/>
        <v>0</v>
      </c>
      <c r="AY178" s="63">
        <f t="shared" si="276"/>
        <v>0</v>
      </c>
      <c r="AZ178" s="63">
        <f t="shared" si="276"/>
        <v>0</v>
      </c>
      <c r="BA178" s="63">
        <f t="shared" si="276"/>
        <v>0</v>
      </c>
      <c r="BB178" s="63">
        <f t="shared" si="276"/>
        <v>0</v>
      </c>
      <c r="BC178" s="63">
        <f t="shared" si="276"/>
        <v>0</v>
      </c>
      <c r="BD178" s="65">
        <f t="shared" si="264"/>
        <v>0</v>
      </c>
      <c r="BF178" s="68">
        <f t="shared" si="271"/>
        <v>0</v>
      </c>
      <c r="BH178" s="63">
        <f t="shared" si="277"/>
        <v>0</v>
      </c>
      <c r="BI178" s="63">
        <f t="shared" si="277"/>
        <v>0</v>
      </c>
      <c r="BJ178" s="63">
        <f t="shared" si="277"/>
        <v>0</v>
      </c>
      <c r="BK178" s="63">
        <f t="shared" si="277"/>
        <v>0</v>
      </c>
      <c r="BL178" s="63">
        <f t="shared" si="277"/>
        <v>0</v>
      </c>
      <c r="BM178" s="63">
        <f t="shared" si="277"/>
        <v>0</v>
      </c>
      <c r="BN178" s="63">
        <f t="shared" si="277"/>
        <v>0</v>
      </c>
      <c r="BO178" s="63">
        <f t="shared" si="277"/>
        <v>0</v>
      </c>
      <c r="BP178" s="63">
        <f t="shared" si="277"/>
        <v>0</v>
      </c>
      <c r="BQ178" s="65">
        <f t="shared" si="265"/>
        <v>0</v>
      </c>
      <c r="BS178" s="68">
        <f t="shared" si="272"/>
        <v>0</v>
      </c>
      <c r="BV178" s="93">
        <f t="shared" si="278"/>
        <v>0</v>
      </c>
      <c r="BW178" s="93">
        <f t="shared" si="278"/>
        <v>0</v>
      </c>
      <c r="BX178" s="93">
        <f t="shared" si="278"/>
        <v>0</v>
      </c>
      <c r="BY178" s="93">
        <f t="shared" si="278"/>
        <v>0</v>
      </c>
      <c r="BZ178" s="93">
        <f t="shared" si="278"/>
        <v>0</v>
      </c>
      <c r="CA178" s="93">
        <f t="shared" si="278"/>
        <v>0</v>
      </c>
      <c r="CB178" s="93">
        <f t="shared" si="278"/>
        <v>0</v>
      </c>
      <c r="CC178" s="93">
        <f t="shared" si="278"/>
        <v>0</v>
      </c>
      <c r="CD178" s="93">
        <f t="shared" si="278"/>
        <v>0</v>
      </c>
      <c r="CE178" s="94">
        <f t="shared" si="266"/>
        <v>0</v>
      </c>
      <c r="CF178" s="95"/>
      <c r="CG178" s="96">
        <f t="shared" si="204"/>
        <v>0</v>
      </c>
      <c r="CJ178" s="63">
        <f t="shared" si="244"/>
        <v>0</v>
      </c>
      <c r="CK178" s="63">
        <f t="shared" si="244"/>
        <v>0</v>
      </c>
      <c r="CL178" s="63">
        <f t="shared" si="244"/>
        <v>0</v>
      </c>
      <c r="CM178" s="63">
        <f t="shared" si="244"/>
        <v>0</v>
      </c>
      <c r="CN178" s="63">
        <f t="shared" si="244"/>
        <v>0</v>
      </c>
      <c r="CO178" s="63">
        <f t="shared" si="244"/>
        <v>0</v>
      </c>
      <c r="CP178" s="63">
        <f t="shared" si="244"/>
        <v>0</v>
      </c>
      <c r="CQ178" s="63">
        <f t="shared" si="244"/>
        <v>0</v>
      </c>
      <c r="CR178" s="63">
        <f t="shared" si="244"/>
        <v>0</v>
      </c>
      <c r="CS178" s="65">
        <f t="shared" si="267"/>
        <v>0</v>
      </c>
      <c r="CU178" s="68">
        <f t="shared" si="273"/>
        <v>0</v>
      </c>
      <c r="CW178" s="63">
        <f t="shared" si="246"/>
        <v>0</v>
      </c>
      <c r="CX178" s="63">
        <f t="shared" si="246"/>
        <v>0</v>
      </c>
      <c r="CY178" s="63">
        <f t="shared" si="246"/>
        <v>0</v>
      </c>
      <c r="CZ178" s="63">
        <f t="shared" si="246"/>
        <v>0</v>
      </c>
      <c r="DA178" s="63">
        <f t="shared" si="246"/>
        <v>0</v>
      </c>
      <c r="DB178" s="63">
        <f t="shared" si="246"/>
        <v>0</v>
      </c>
      <c r="DC178" s="63">
        <f t="shared" si="246"/>
        <v>0</v>
      </c>
      <c r="DD178" s="63">
        <f t="shared" si="246"/>
        <v>0</v>
      </c>
      <c r="DE178" s="63">
        <f t="shared" si="246"/>
        <v>0</v>
      </c>
      <c r="DF178" s="63">
        <f t="shared" si="247"/>
        <v>0</v>
      </c>
      <c r="DH178" s="68">
        <f t="shared" si="205"/>
        <v>0</v>
      </c>
      <c r="DJ178" s="63">
        <f t="shared" si="248"/>
        <v>0</v>
      </c>
      <c r="DK178" s="63">
        <f t="shared" si="248"/>
        <v>0</v>
      </c>
      <c r="DL178" s="63">
        <f t="shared" si="248"/>
        <v>0</v>
      </c>
      <c r="DM178" s="63">
        <f t="shared" si="248"/>
        <v>0</v>
      </c>
      <c r="DN178" s="63">
        <f t="shared" si="248"/>
        <v>0</v>
      </c>
      <c r="DO178" s="63">
        <f t="shared" si="248"/>
        <v>0</v>
      </c>
      <c r="DP178" s="63">
        <f t="shared" si="248"/>
        <v>0</v>
      </c>
      <c r="DQ178" s="63">
        <f t="shared" si="248"/>
        <v>0</v>
      </c>
      <c r="DR178" s="63">
        <f t="shared" si="248"/>
        <v>0</v>
      </c>
      <c r="DS178" s="65">
        <f t="shared" si="268"/>
        <v>0</v>
      </c>
      <c r="DU178" s="68">
        <f t="shared" si="206"/>
        <v>0</v>
      </c>
      <c r="DW178" s="63">
        <f t="shared" si="250"/>
        <v>0</v>
      </c>
      <c r="DX178" s="63">
        <f t="shared" si="274"/>
        <v>0</v>
      </c>
      <c r="DY178" s="63">
        <f t="shared" si="274"/>
        <v>0</v>
      </c>
      <c r="DZ178" s="63">
        <f t="shared" si="274"/>
        <v>0</v>
      </c>
      <c r="EA178" s="63">
        <f t="shared" si="274"/>
        <v>0</v>
      </c>
      <c r="EB178" s="63">
        <f t="shared" si="274"/>
        <v>0</v>
      </c>
      <c r="EC178" s="63">
        <f t="shared" si="274"/>
        <v>0</v>
      </c>
      <c r="ED178" s="63">
        <f t="shared" si="274"/>
        <v>0</v>
      </c>
      <c r="EE178" s="63">
        <f t="shared" si="274"/>
        <v>0</v>
      </c>
      <c r="EF178" s="65">
        <f t="shared" si="252"/>
        <v>0</v>
      </c>
      <c r="EH178" s="68">
        <f t="shared" si="207"/>
        <v>0</v>
      </c>
      <c r="EK178" s="93">
        <f t="shared" si="253"/>
        <v>0</v>
      </c>
      <c r="EL178" s="93">
        <f t="shared" si="253"/>
        <v>0</v>
      </c>
      <c r="EM178" s="93">
        <f t="shared" si="253"/>
        <v>0</v>
      </c>
      <c r="EN178" s="93">
        <f t="shared" si="253"/>
        <v>0</v>
      </c>
      <c r="EO178" s="93">
        <f t="shared" si="253"/>
        <v>0</v>
      </c>
      <c r="EP178" s="93">
        <f t="shared" si="253"/>
        <v>0</v>
      </c>
      <c r="EQ178" s="93">
        <f t="shared" si="253"/>
        <v>0</v>
      </c>
      <c r="ER178" s="93">
        <f t="shared" si="253"/>
        <v>0</v>
      </c>
      <c r="ES178" s="93">
        <f t="shared" si="253"/>
        <v>0</v>
      </c>
      <c r="ET178" s="94">
        <f t="shared" si="269"/>
        <v>0</v>
      </c>
      <c r="EU178" s="95"/>
      <c r="EV178" s="96">
        <f t="shared" si="208"/>
        <v>0</v>
      </c>
    </row>
    <row r="179" spans="1:152" s="19" customFormat="1" ht="15" outlineLevel="1" x14ac:dyDescent="0.25">
      <c r="A179" s="18" t="s">
        <v>274</v>
      </c>
      <c r="B179" s="21"/>
      <c r="C179" s="21" t="s">
        <v>283</v>
      </c>
      <c r="D179" s="22"/>
      <c r="E179" s="22"/>
      <c r="F179" s="10"/>
      <c r="G179" s="10"/>
      <c r="H179" s="10"/>
      <c r="I179" s="10">
        <f>+E179+F179+G179+H179</f>
        <v>0</v>
      </c>
      <c r="J179" s="25"/>
      <c r="L179" s="44"/>
      <c r="M179" s="45"/>
      <c r="N179" s="45"/>
      <c r="O179" s="45"/>
      <c r="P179" s="45"/>
      <c r="R179" s="69" t="s">
        <v>282</v>
      </c>
      <c r="S179" s="51"/>
      <c r="U179" s="63">
        <f t="shared" si="256"/>
        <v>0</v>
      </c>
      <c r="V179" s="63">
        <f t="shared" si="256"/>
        <v>0</v>
      </c>
      <c r="W179" s="63">
        <f t="shared" si="256"/>
        <v>0</v>
      </c>
      <c r="X179" s="63">
        <f t="shared" si="256"/>
        <v>0</v>
      </c>
      <c r="Y179" s="63">
        <f t="shared" si="256"/>
        <v>0</v>
      </c>
      <c r="Z179" s="63">
        <f t="shared" si="256"/>
        <v>0</v>
      </c>
      <c r="AA179" s="63">
        <f t="shared" si="256"/>
        <v>0</v>
      </c>
      <c r="AB179" s="63">
        <f t="shared" si="256"/>
        <v>0</v>
      </c>
      <c r="AC179" s="63">
        <f t="shared" si="256"/>
        <v>0</v>
      </c>
      <c r="AD179" s="65">
        <f t="shared" si="262"/>
        <v>0</v>
      </c>
      <c r="AF179" s="68">
        <f t="shared" si="261"/>
        <v>0</v>
      </c>
      <c r="AH179" s="63">
        <f t="shared" si="275"/>
        <v>0</v>
      </c>
      <c r="AI179" s="63">
        <f t="shared" si="275"/>
        <v>0</v>
      </c>
      <c r="AJ179" s="63">
        <f t="shared" si="275"/>
        <v>0</v>
      </c>
      <c r="AK179" s="63">
        <f t="shared" si="275"/>
        <v>0</v>
      </c>
      <c r="AL179" s="63">
        <f t="shared" si="275"/>
        <v>0</v>
      </c>
      <c r="AM179" s="63">
        <f t="shared" si="275"/>
        <v>0</v>
      </c>
      <c r="AN179" s="63">
        <f t="shared" si="275"/>
        <v>0</v>
      </c>
      <c r="AO179" s="63">
        <f t="shared" si="275"/>
        <v>0</v>
      </c>
      <c r="AP179" s="63">
        <f t="shared" si="275"/>
        <v>0</v>
      </c>
      <c r="AQ179" s="65">
        <f t="shared" si="263"/>
        <v>0</v>
      </c>
      <c r="AS179" s="68">
        <f t="shared" si="270"/>
        <v>0</v>
      </c>
      <c r="AU179" s="63">
        <f t="shared" si="276"/>
        <v>0</v>
      </c>
      <c r="AV179" s="63">
        <f t="shared" si="276"/>
        <v>0</v>
      </c>
      <c r="AW179" s="63">
        <f t="shared" si="276"/>
        <v>0</v>
      </c>
      <c r="AX179" s="63">
        <f t="shared" si="276"/>
        <v>0</v>
      </c>
      <c r="AY179" s="63">
        <f t="shared" si="276"/>
        <v>0</v>
      </c>
      <c r="AZ179" s="63">
        <f t="shared" si="276"/>
        <v>0</v>
      </c>
      <c r="BA179" s="63">
        <f t="shared" si="276"/>
        <v>0</v>
      </c>
      <c r="BB179" s="63">
        <f t="shared" si="276"/>
        <v>0</v>
      </c>
      <c r="BC179" s="63">
        <f t="shared" si="276"/>
        <v>0</v>
      </c>
      <c r="BD179" s="65">
        <f t="shared" si="264"/>
        <v>0</v>
      </c>
      <c r="BF179" s="68">
        <f t="shared" si="271"/>
        <v>0</v>
      </c>
      <c r="BH179" s="63">
        <f t="shared" si="277"/>
        <v>0</v>
      </c>
      <c r="BI179" s="63">
        <f t="shared" si="277"/>
        <v>0</v>
      </c>
      <c r="BJ179" s="63">
        <f t="shared" si="277"/>
        <v>0</v>
      </c>
      <c r="BK179" s="63">
        <f t="shared" si="277"/>
        <v>0</v>
      </c>
      <c r="BL179" s="63">
        <f t="shared" si="277"/>
        <v>0</v>
      </c>
      <c r="BM179" s="63">
        <f t="shared" si="277"/>
        <v>0</v>
      </c>
      <c r="BN179" s="63">
        <f t="shared" si="277"/>
        <v>0</v>
      </c>
      <c r="BO179" s="63">
        <f t="shared" si="277"/>
        <v>0</v>
      </c>
      <c r="BP179" s="63">
        <f t="shared" si="277"/>
        <v>0</v>
      </c>
      <c r="BQ179" s="65">
        <f t="shared" si="265"/>
        <v>0</v>
      </c>
      <c r="BS179" s="68">
        <f t="shared" si="272"/>
        <v>0</v>
      </c>
      <c r="BV179" s="93">
        <f t="shared" si="278"/>
        <v>0</v>
      </c>
      <c r="BW179" s="93">
        <f t="shared" si="278"/>
        <v>0</v>
      </c>
      <c r="BX179" s="93">
        <f t="shared" si="278"/>
        <v>0</v>
      </c>
      <c r="BY179" s="93">
        <f t="shared" si="278"/>
        <v>0</v>
      </c>
      <c r="BZ179" s="93">
        <f t="shared" si="278"/>
        <v>0</v>
      </c>
      <c r="CA179" s="93">
        <f t="shared" si="278"/>
        <v>0</v>
      </c>
      <c r="CB179" s="93">
        <f t="shared" si="278"/>
        <v>0</v>
      </c>
      <c r="CC179" s="93">
        <f t="shared" si="278"/>
        <v>0</v>
      </c>
      <c r="CD179" s="93">
        <f t="shared" si="278"/>
        <v>0</v>
      </c>
      <c r="CE179" s="94">
        <f t="shared" si="266"/>
        <v>0</v>
      </c>
      <c r="CF179" s="95"/>
      <c r="CG179" s="96">
        <f t="shared" si="204"/>
        <v>0</v>
      </c>
      <c r="CJ179" s="63">
        <f t="shared" si="244"/>
        <v>0</v>
      </c>
      <c r="CK179" s="63">
        <f t="shared" si="244"/>
        <v>0</v>
      </c>
      <c r="CL179" s="63">
        <f t="shared" si="244"/>
        <v>0</v>
      </c>
      <c r="CM179" s="63">
        <f t="shared" si="244"/>
        <v>0</v>
      </c>
      <c r="CN179" s="63">
        <f t="shared" si="244"/>
        <v>0</v>
      </c>
      <c r="CO179" s="63">
        <f t="shared" si="244"/>
        <v>0</v>
      </c>
      <c r="CP179" s="63">
        <f t="shared" si="244"/>
        <v>0</v>
      </c>
      <c r="CQ179" s="63">
        <f t="shared" si="244"/>
        <v>0</v>
      </c>
      <c r="CR179" s="63">
        <f t="shared" si="244"/>
        <v>0</v>
      </c>
      <c r="CS179" s="65">
        <f t="shared" si="267"/>
        <v>0</v>
      </c>
      <c r="CU179" s="68">
        <f t="shared" si="273"/>
        <v>0</v>
      </c>
      <c r="CW179" s="63">
        <f t="shared" si="246"/>
        <v>0</v>
      </c>
      <c r="CX179" s="63">
        <f t="shared" si="246"/>
        <v>0</v>
      </c>
      <c r="CY179" s="63">
        <f t="shared" si="246"/>
        <v>0</v>
      </c>
      <c r="CZ179" s="63">
        <f t="shared" si="246"/>
        <v>0</v>
      </c>
      <c r="DA179" s="63">
        <f t="shared" si="246"/>
        <v>0</v>
      </c>
      <c r="DB179" s="63">
        <f t="shared" ref="CW179:DE180" si="283">IF($C179=DB$3,$F179,0)</f>
        <v>0</v>
      </c>
      <c r="DC179" s="63">
        <f t="shared" si="283"/>
        <v>0</v>
      </c>
      <c r="DD179" s="63">
        <f t="shared" si="283"/>
        <v>0</v>
      </c>
      <c r="DE179" s="63">
        <f t="shared" si="283"/>
        <v>0</v>
      </c>
      <c r="DF179" s="63">
        <f t="shared" si="247"/>
        <v>0</v>
      </c>
      <c r="DH179" s="68">
        <f t="shared" si="205"/>
        <v>0</v>
      </c>
      <c r="DJ179" s="63">
        <f t="shared" si="248"/>
        <v>0</v>
      </c>
      <c r="DK179" s="63">
        <f t="shared" si="248"/>
        <v>0</v>
      </c>
      <c r="DL179" s="63">
        <f t="shared" si="248"/>
        <v>0</v>
      </c>
      <c r="DM179" s="63">
        <f t="shared" si="248"/>
        <v>0</v>
      </c>
      <c r="DN179" s="63">
        <f t="shared" si="248"/>
        <v>0</v>
      </c>
      <c r="DO179" s="63">
        <f t="shared" si="248"/>
        <v>0</v>
      </c>
      <c r="DP179" s="63">
        <f t="shared" si="248"/>
        <v>0</v>
      </c>
      <c r="DQ179" s="63">
        <f t="shared" si="248"/>
        <v>0</v>
      </c>
      <c r="DR179" s="63">
        <f t="shared" si="248"/>
        <v>0</v>
      </c>
      <c r="DS179" s="65">
        <f t="shared" si="268"/>
        <v>0</v>
      </c>
      <c r="DU179" s="68">
        <f t="shared" si="206"/>
        <v>0</v>
      </c>
      <c r="DW179" s="63">
        <f t="shared" si="250"/>
        <v>0</v>
      </c>
      <c r="DX179" s="63">
        <f t="shared" si="274"/>
        <v>0</v>
      </c>
      <c r="DY179" s="63">
        <f t="shared" si="274"/>
        <v>0</v>
      </c>
      <c r="DZ179" s="63">
        <f t="shared" si="274"/>
        <v>0</v>
      </c>
      <c r="EA179" s="63">
        <f t="shared" si="274"/>
        <v>0</v>
      </c>
      <c r="EB179" s="63">
        <f t="shared" si="274"/>
        <v>0</v>
      </c>
      <c r="EC179" s="63">
        <f t="shared" si="274"/>
        <v>0</v>
      </c>
      <c r="ED179" s="63">
        <f t="shared" si="274"/>
        <v>0</v>
      </c>
      <c r="EE179" s="63">
        <f t="shared" si="274"/>
        <v>0</v>
      </c>
      <c r="EF179" s="65">
        <f t="shared" si="252"/>
        <v>0</v>
      </c>
      <c r="EH179" s="68">
        <f t="shared" si="207"/>
        <v>0</v>
      </c>
      <c r="EK179" s="93">
        <f t="shared" si="253"/>
        <v>0</v>
      </c>
      <c r="EL179" s="93">
        <f t="shared" si="253"/>
        <v>0</v>
      </c>
      <c r="EM179" s="93">
        <f t="shared" si="253"/>
        <v>0</v>
      </c>
      <c r="EN179" s="93">
        <f t="shared" si="253"/>
        <v>0</v>
      </c>
      <c r="EO179" s="93">
        <f t="shared" si="253"/>
        <v>0</v>
      </c>
      <c r="EP179" s="93">
        <f t="shared" si="253"/>
        <v>0</v>
      </c>
      <c r="EQ179" s="93">
        <f t="shared" si="253"/>
        <v>0</v>
      </c>
      <c r="ER179" s="93">
        <f t="shared" si="253"/>
        <v>0</v>
      </c>
      <c r="ES179" s="93">
        <f t="shared" si="253"/>
        <v>0</v>
      </c>
      <c r="ET179" s="94">
        <f t="shared" si="269"/>
        <v>0</v>
      </c>
      <c r="EU179" s="95"/>
      <c r="EV179" s="96">
        <f t="shared" si="208"/>
        <v>0</v>
      </c>
    </row>
    <row r="180" spans="1:152" s="19" customFormat="1" ht="15" outlineLevel="1" x14ac:dyDescent="0.25">
      <c r="A180" s="18" t="s">
        <v>275</v>
      </c>
      <c r="B180" s="21"/>
      <c r="C180" s="21" t="s">
        <v>283</v>
      </c>
      <c r="D180" s="22"/>
      <c r="E180" s="22"/>
      <c r="F180" s="10"/>
      <c r="G180" s="10"/>
      <c r="H180" s="10"/>
      <c r="I180" s="10">
        <f>+E180+F180+G180+H180</f>
        <v>0</v>
      </c>
      <c r="J180" s="25"/>
      <c r="L180" s="44"/>
      <c r="M180" s="45"/>
      <c r="N180" s="45"/>
      <c r="O180" s="45"/>
      <c r="P180" s="45"/>
      <c r="R180" s="69" t="s">
        <v>282</v>
      </c>
      <c r="S180" s="51"/>
      <c r="U180" s="63">
        <f t="shared" si="256"/>
        <v>0</v>
      </c>
      <c r="V180" s="63">
        <f t="shared" si="256"/>
        <v>0</v>
      </c>
      <c r="W180" s="63">
        <f t="shared" si="256"/>
        <v>0</v>
      </c>
      <c r="X180" s="63">
        <f t="shared" si="256"/>
        <v>0</v>
      </c>
      <c r="Y180" s="63">
        <f t="shared" si="256"/>
        <v>0</v>
      </c>
      <c r="Z180" s="63">
        <f t="shared" si="256"/>
        <v>0</v>
      </c>
      <c r="AA180" s="63">
        <f t="shared" si="256"/>
        <v>0</v>
      </c>
      <c r="AB180" s="63">
        <f t="shared" si="256"/>
        <v>0</v>
      </c>
      <c r="AC180" s="63">
        <f t="shared" si="256"/>
        <v>0</v>
      </c>
      <c r="AD180" s="65">
        <f t="shared" si="262"/>
        <v>0</v>
      </c>
      <c r="AF180" s="68">
        <f t="shared" si="261"/>
        <v>0</v>
      </c>
      <c r="AH180" s="63">
        <f t="shared" si="275"/>
        <v>0</v>
      </c>
      <c r="AI180" s="63">
        <f t="shared" si="275"/>
        <v>0</v>
      </c>
      <c r="AJ180" s="63">
        <f t="shared" si="275"/>
        <v>0</v>
      </c>
      <c r="AK180" s="63">
        <f t="shared" si="275"/>
        <v>0</v>
      </c>
      <c r="AL180" s="63">
        <f t="shared" si="275"/>
        <v>0</v>
      </c>
      <c r="AM180" s="63">
        <f t="shared" si="275"/>
        <v>0</v>
      </c>
      <c r="AN180" s="63">
        <f t="shared" si="275"/>
        <v>0</v>
      </c>
      <c r="AO180" s="63">
        <f t="shared" si="275"/>
        <v>0</v>
      </c>
      <c r="AP180" s="63">
        <f t="shared" si="275"/>
        <v>0</v>
      </c>
      <c r="AQ180" s="65">
        <f t="shared" si="263"/>
        <v>0</v>
      </c>
      <c r="AS180" s="68">
        <f t="shared" si="270"/>
        <v>0</v>
      </c>
      <c r="AU180" s="63">
        <f t="shared" si="276"/>
        <v>0</v>
      </c>
      <c r="AV180" s="63">
        <f t="shared" si="276"/>
        <v>0</v>
      </c>
      <c r="AW180" s="63">
        <f t="shared" si="276"/>
        <v>0</v>
      </c>
      <c r="AX180" s="63">
        <f t="shared" si="276"/>
        <v>0</v>
      </c>
      <c r="AY180" s="63">
        <f t="shared" si="276"/>
        <v>0</v>
      </c>
      <c r="AZ180" s="63">
        <f t="shared" si="276"/>
        <v>0</v>
      </c>
      <c r="BA180" s="63">
        <f t="shared" si="276"/>
        <v>0</v>
      </c>
      <c r="BB180" s="63">
        <f t="shared" si="276"/>
        <v>0</v>
      </c>
      <c r="BC180" s="63">
        <f t="shared" si="276"/>
        <v>0</v>
      </c>
      <c r="BD180" s="65">
        <f t="shared" si="264"/>
        <v>0</v>
      </c>
      <c r="BF180" s="68">
        <f t="shared" si="271"/>
        <v>0</v>
      </c>
      <c r="BH180" s="63">
        <f t="shared" si="277"/>
        <v>0</v>
      </c>
      <c r="BI180" s="63">
        <f t="shared" si="277"/>
        <v>0</v>
      </c>
      <c r="BJ180" s="63">
        <f t="shared" si="277"/>
        <v>0</v>
      </c>
      <c r="BK180" s="63">
        <f t="shared" si="277"/>
        <v>0</v>
      </c>
      <c r="BL180" s="63">
        <f t="shared" si="277"/>
        <v>0</v>
      </c>
      <c r="BM180" s="63">
        <f t="shared" si="277"/>
        <v>0</v>
      </c>
      <c r="BN180" s="63">
        <f t="shared" si="277"/>
        <v>0</v>
      </c>
      <c r="BO180" s="63">
        <f t="shared" si="277"/>
        <v>0</v>
      </c>
      <c r="BP180" s="63">
        <f t="shared" si="277"/>
        <v>0</v>
      </c>
      <c r="BQ180" s="65">
        <f t="shared" si="265"/>
        <v>0</v>
      </c>
      <c r="BS180" s="68">
        <f t="shared" si="272"/>
        <v>0</v>
      </c>
      <c r="BV180" s="93">
        <f t="shared" si="278"/>
        <v>0</v>
      </c>
      <c r="BW180" s="93">
        <f t="shared" si="278"/>
        <v>0</v>
      </c>
      <c r="BX180" s="93">
        <f t="shared" si="278"/>
        <v>0</v>
      </c>
      <c r="BY180" s="93">
        <f t="shared" si="278"/>
        <v>0</v>
      </c>
      <c r="BZ180" s="93">
        <f t="shared" si="278"/>
        <v>0</v>
      </c>
      <c r="CA180" s="93">
        <f t="shared" si="278"/>
        <v>0</v>
      </c>
      <c r="CB180" s="93">
        <f t="shared" si="278"/>
        <v>0</v>
      </c>
      <c r="CC180" s="93">
        <f t="shared" si="278"/>
        <v>0</v>
      </c>
      <c r="CD180" s="93">
        <f t="shared" si="278"/>
        <v>0</v>
      </c>
      <c r="CE180" s="94">
        <f t="shared" si="266"/>
        <v>0</v>
      </c>
      <c r="CF180" s="95"/>
      <c r="CG180" s="96">
        <f t="shared" si="204"/>
        <v>0</v>
      </c>
      <c r="CJ180" s="63">
        <f t="shared" si="244"/>
        <v>0</v>
      </c>
      <c r="CK180" s="63">
        <f t="shared" si="244"/>
        <v>0</v>
      </c>
      <c r="CL180" s="63">
        <f t="shared" si="244"/>
        <v>0</v>
      </c>
      <c r="CM180" s="63">
        <f t="shared" si="244"/>
        <v>0</v>
      </c>
      <c r="CN180" s="63">
        <f t="shared" si="244"/>
        <v>0</v>
      </c>
      <c r="CO180" s="63">
        <f t="shared" si="244"/>
        <v>0</v>
      </c>
      <c r="CP180" s="63">
        <f t="shared" si="244"/>
        <v>0</v>
      </c>
      <c r="CQ180" s="63">
        <f t="shared" si="244"/>
        <v>0</v>
      </c>
      <c r="CR180" s="63">
        <f t="shared" si="244"/>
        <v>0</v>
      </c>
      <c r="CS180" s="65">
        <f t="shared" si="267"/>
        <v>0</v>
      </c>
      <c r="CU180" s="68">
        <f t="shared" si="273"/>
        <v>0</v>
      </c>
      <c r="CW180" s="63">
        <f t="shared" si="283"/>
        <v>0</v>
      </c>
      <c r="CX180" s="63">
        <f t="shared" si="283"/>
        <v>0</v>
      </c>
      <c r="CY180" s="63">
        <f t="shared" si="283"/>
        <v>0</v>
      </c>
      <c r="CZ180" s="63">
        <f t="shared" si="283"/>
        <v>0</v>
      </c>
      <c r="DA180" s="63">
        <f t="shared" si="283"/>
        <v>0</v>
      </c>
      <c r="DB180" s="63">
        <f t="shared" si="283"/>
        <v>0</v>
      </c>
      <c r="DC180" s="63">
        <f t="shared" si="283"/>
        <v>0</v>
      </c>
      <c r="DD180" s="63">
        <f t="shared" si="283"/>
        <v>0</v>
      </c>
      <c r="DE180" s="63">
        <f t="shared" si="283"/>
        <v>0</v>
      </c>
      <c r="DF180" s="63">
        <f t="shared" si="247"/>
        <v>0</v>
      </c>
      <c r="DH180" s="68">
        <f t="shared" si="205"/>
        <v>0</v>
      </c>
      <c r="DJ180" s="63">
        <f t="shared" si="248"/>
        <v>0</v>
      </c>
      <c r="DK180" s="63">
        <f t="shared" si="248"/>
        <v>0</v>
      </c>
      <c r="DL180" s="63">
        <f t="shared" si="248"/>
        <v>0</v>
      </c>
      <c r="DM180" s="63">
        <f t="shared" si="248"/>
        <v>0</v>
      </c>
      <c r="DN180" s="63">
        <f t="shared" si="248"/>
        <v>0</v>
      </c>
      <c r="DO180" s="63">
        <f t="shared" si="248"/>
        <v>0</v>
      </c>
      <c r="DP180" s="63">
        <f t="shared" si="248"/>
        <v>0</v>
      </c>
      <c r="DQ180" s="63">
        <f t="shared" si="248"/>
        <v>0</v>
      </c>
      <c r="DR180" s="63">
        <f t="shared" si="248"/>
        <v>0</v>
      </c>
      <c r="DS180" s="65">
        <f t="shared" si="268"/>
        <v>0</v>
      </c>
      <c r="DU180" s="68">
        <f t="shared" si="206"/>
        <v>0</v>
      </c>
      <c r="DW180" s="63">
        <f t="shared" si="250"/>
        <v>0</v>
      </c>
      <c r="DX180" s="63">
        <f t="shared" si="274"/>
        <v>0</v>
      </c>
      <c r="DY180" s="63">
        <f t="shared" si="274"/>
        <v>0</v>
      </c>
      <c r="DZ180" s="63">
        <f t="shared" si="274"/>
        <v>0</v>
      </c>
      <c r="EA180" s="63">
        <f t="shared" si="274"/>
        <v>0</v>
      </c>
      <c r="EB180" s="63">
        <f t="shared" si="274"/>
        <v>0</v>
      </c>
      <c r="EC180" s="63">
        <f t="shared" si="274"/>
        <v>0</v>
      </c>
      <c r="ED180" s="63">
        <f t="shared" si="274"/>
        <v>0</v>
      </c>
      <c r="EE180" s="63">
        <f t="shared" si="274"/>
        <v>0</v>
      </c>
      <c r="EF180" s="65">
        <f t="shared" si="252"/>
        <v>0</v>
      </c>
      <c r="EH180" s="68">
        <f t="shared" si="207"/>
        <v>0</v>
      </c>
      <c r="EK180" s="93">
        <f t="shared" si="253"/>
        <v>0</v>
      </c>
      <c r="EL180" s="93">
        <f t="shared" si="253"/>
        <v>0</v>
      </c>
      <c r="EM180" s="93">
        <f t="shared" si="253"/>
        <v>0</v>
      </c>
      <c r="EN180" s="93">
        <f t="shared" si="253"/>
        <v>0</v>
      </c>
      <c r="EO180" s="93">
        <f t="shared" si="253"/>
        <v>0</v>
      </c>
      <c r="EP180" s="93">
        <f t="shared" si="253"/>
        <v>0</v>
      </c>
      <c r="EQ180" s="93">
        <f t="shared" si="253"/>
        <v>0</v>
      </c>
      <c r="ER180" s="93">
        <f t="shared" si="253"/>
        <v>0</v>
      </c>
      <c r="ES180" s="93">
        <f t="shared" si="253"/>
        <v>0</v>
      </c>
      <c r="ET180" s="94">
        <f t="shared" si="269"/>
        <v>0</v>
      </c>
      <c r="EU180" s="95"/>
      <c r="EV180" s="96">
        <f t="shared" si="208"/>
        <v>0</v>
      </c>
    </row>
    <row r="181" spans="1:152" ht="15.75" customHeight="1" thickBot="1" x14ac:dyDescent="0.35">
      <c r="A181" s="188" t="s">
        <v>49</v>
      </c>
      <c r="B181" s="188"/>
      <c r="C181" s="188"/>
      <c r="D181" s="188"/>
      <c r="E181" s="16">
        <f t="shared" ref="E181:J181" si="284">SUM(E154:E180)</f>
        <v>0</v>
      </c>
      <c r="F181" s="16">
        <f t="shared" si="284"/>
        <v>5147334</v>
      </c>
      <c r="G181" s="16">
        <f t="shared" si="284"/>
        <v>-6699232</v>
      </c>
      <c r="H181" s="16">
        <f t="shared" si="284"/>
        <v>-55124666</v>
      </c>
      <c r="I181" s="16">
        <f t="shared" si="284"/>
        <v>-56676564</v>
      </c>
      <c r="J181" s="17">
        <f t="shared" si="284"/>
        <v>0</v>
      </c>
      <c r="L181" s="41"/>
      <c r="M181" s="17"/>
      <c r="N181" s="17"/>
      <c r="O181" s="17"/>
      <c r="P181" s="17"/>
      <c r="R181" s="69"/>
      <c r="S181" s="51"/>
      <c r="U181" s="16">
        <f t="shared" ref="U181:AD181" si="285">SUM(U154:U180)</f>
        <v>0</v>
      </c>
      <c r="V181" s="16">
        <f t="shared" si="285"/>
        <v>0</v>
      </c>
      <c r="W181" s="16">
        <f t="shared" si="285"/>
        <v>1740616</v>
      </c>
      <c r="X181" s="16">
        <f t="shared" si="285"/>
        <v>0</v>
      </c>
      <c r="Y181" s="16">
        <f t="shared" si="285"/>
        <v>0</v>
      </c>
      <c r="Z181" s="16">
        <f t="shared" si="285"/>
        <v>0</v>
      </c>
      <c r="AA181" s="16">
        <f t="shared" si="285"/>
        <v>0</v>
      </c>
      <c r="AB181" s="16">
        <f t="shared" si="285"/>
        <v>0</v>
      </c>
      <c r="AC181" s="16">
        <f t="shared" si="285"/>
        <v>0</v>
      </c>
      <c r="AD181" s="16">
        <f t="shared" si="285"/>
        <v>1740616</v>
      </c>
      <c r="AF181" s="68">
        <f t="shared" si="261"/>
        <v>8439848</v>
      </c>
      <c r="AH181" s="16">
        <f t="shared" ref="AH181:AQ181" si="286">SUM(AH154:AH180)</f>
        <v>0</v>
      </c>
      <c r="AI181" s="16">
        <f t="shared" si="286"/>
        <v>0</v>
      </c>
      <c r="AJ181" s="16">
        <f t="shared" si="286"/>
        <v>0</v>
      </c>
      <c r="AK181" s="16">
        <f t="shared" si="286"/>
        <v>0</v>
      </c>
      <c r="AL181" s="16">
        <f t="shared" si="286"/>
        <v>0</v>
      </c>
      <c r="AM181" s="16">
        <f t="shared" si="286"/>
        <v>4985926</v>
      </c>
      <c r="AN181" s="16">
        <f t="shared" si="286"/>
        <v>0</v>
      </c>
      <c r="AO181" s="16">
        <f t="shared" si="286"/>
        <v>0</v>
      </c>
      <c r="AP181" s="16">
        <f t="shared" si="286"/>
        <v>0</v>
      </c>
      <c r="AQ181" s="16">
        <f t="shared" si="286"/>
        <v>4985926</v>
      </c>
      <c r="AS181" s="68">
        <f t="shared" si="270"/>
        <v>-161408</v>
      </c>
      <c r="AU181" s="16">
        <f t="shared" ref="AU181:BD181" si="287">SUM(AU154:AU180)</f>
        <v>0</v>
      </c>
      <c r="AV181" s="16">
        <f t="shared" si="287"/>
        <v>0</v>
      </c>
      <c r="AW181" s="16">
        <f t="shared" si="287"/>
        <v>0</v>
      </c>
      <c r="AX181" s="16">
        <f t="shared" si="287"/>
        <v>0</v>
      </c>
      <c r="AY181" s="16">
        <f t="shared" si="287"/>
        <v>500000</v>
      </c>
      <c r="AZ181" s="16">
        <f t="shared" si="287"/>
        <v>0</v>
      </c>
      <c r="BA181" s="16">
        <f t="shared" si="287"/>
        <v>0</v>
      </c>
      <c r="BB181" s="16">
        <f t="shared" si="287"/>
        <v>0</v>
      </c>
      <c r="BC181" s="16">
        <f t="shared" si="287"/>
        <v>0</v>
      </c>
      <c r="BD181" s="16">
        <f t="shared" si="287"/>
        <v>500000</v>
      </c>
      <c r="BF181" s="68">
        <f t="shared" si="271"/>
        <v>55624666</v>
      </c>
      <c r="BH181" s="16">
        <f t="shared" ref="BH181:BQ181" si="288">SUM(BH154:BH180)</f>
        <v>0</v>
      </c>
      <c r="BI181" s="16">
        <f t="shared" si="288"/>
        <v>0</v>
      </c>
      <c r="BJ181" s="16">
        <f t="shared" si="288"/>
        <v>0</v>
      </c>
      <c r="BK181" s="16">
        <f t="shared" si="288"/>
        <v>0</v>
      </c>
      <c r="BL181" s="16">
        <f t="shared" si="288"/>
        <v>0</v>
      </c>
      <c r="BM181" s="16">
        <f t="shared" si="288"/>
        <v>0</v>
      </c>
      <c r="BN181" s="16">
        <f t="shared" si="288"/>
        <v>0</v>
      </c>
      <c r="BO181" s="16">
        <f t="shared" si="288"/>
        <v>0</v>
      </c>
      <c r="BP181" s="16">
        <f t="shared" si="288"/>
        <v>0</v>
      </c>
      <c r="BQ181" s="16">
        <f t="shared" si="288"/>
        <v>0</v>
      </c>
      <c r="BS181" s="68">
        <f t="shared" si="272"/>
        <v>0</v>
      </c>
      <c r="BV181" s="48">
        <f t="shared" ref="BV181:CE181" si="289">SUM(BV154:BV180)</f>
        <v>0</v>
      </c>
      <c r="BW181" s="48">
        <f t="shared" si="289"/>
        <v>0</v>
      </c>
      <c r="BX181" s="48">
        <f t="shared" si="289"/>
        <v>0</v>
      </c>
      <c r="BY181" s="48">
        <f t="shared" si="289"/>
        <v>0</v>
      </c>
      <c r="BZ181" s="48">
        <f t="shared" si="289"/>
        <v>0</v>
      </c>
      <c r="CA181" s="48">
        <f t="shared" si="289"/>
        <v>0</v>
      </c>
      <c r="CB181" s="48">
        <f t="shared" si="289"/>
        <v>0</v>
      </c>
      <c r="CC181" s="48">
        <f t="shared" si="289"/>
        <v>0</v>
      </c>
      <c r="CD181" s="48">
        <f t="shared" si="289"/>
        <v>0</v>
      </c>
      <c r="CE181" s="48">
        <f t="shared" si="289"/>
        <v>0</v>
      </c>
      <c r="CF181" s="96"/>
      <c r="CG181" s="96">
        <f t="shared" si="204"/>
        <v>0</v>
      </c>
      <c r="CJ181" s="16">
        <f t="shared" ref="CJ181:CS181" si="290">SUM(CJ154:CJ180)</f>
        <v>0</v>
      </c>
      <c r="CK181" s="16">
        <f t="shared" si="290"/>
        <v>0</v>
      </c>
      <c r="CL181" s="16">
        <f t="shared" si="290"/>
        <v>1790616</v>
      </c>
      <c r="CM181" s="16">
        <f t="shared" si="290"/>
        <v>0</v>
      </c>
      <c r="CN181" s="16">
        <f t="shared" si="290"/>
        <v>0</v>
      </c>
      <c r="CO181" s="16">
        <f t="shared" si="290"/>
        <v>-8844278</v>
      </c>
      <c r="CP181" s="16">
        <f t="shared" si="290"/>
        <v>0</v>
      </c>
      <c r="CQ181" s="16">
        <f t="shared" si="290"/>
        <v>0</v>
      </c>
      <c r="CR181" s="16">
        <f t="shared" si="290"/>
        <v>0</v>
      </c>
      <c r="CS181" s="16">
        <f t="shared" si="290"/>
        <v>-7053662</v>
      </c>
      <c r="CU181" s="68">
        <f t="shared" si="273"/>
        <v>-7053662</v>
      </c>
      <c r="CW181" s="16">
        <f t="shared" ref="CW181:DF181" si="291">SUM(CW154:CW180)</f>
        <v>0</v>
      </c>
      <c r="CX181" s="16">
        <f t="shared" si="291"/>
        <v>0</v>
      </c>
      <c r="CY181" s="16">
        <f t="shared" si="291"/>
        <v>0</v>
      </c>
      <c r="CZ181" s="16">
        <f t="shared" si="291"/>
        <v>0</v>
      </c>
      <c r="DA181" s="16">
        <f t="shared" si="291"/>
        <v>0</v>
      </c>
      <c r="DB181" s="16">
        <f t="shared" si="291"/>
        <v>3086860</v>
      </c>
      <c r="DC181" s="16">
        <f t="shared" si="291"/>
        <v>0</v>
      </c>
      <c r="DD181" s="16">
        <f t="shared" si="291"/>
        <v>0</v>
      </c>
      <c r="DE181" s="16">
        <f t="shared" si="291"/>
        <v>0</v>
      </c>
      <c r="DF181" s="16">
        <f t="shared" si="291"/>
        <v>3086860</v>
      </c>
      <c r="DH181" s="68">
        <f t="shared" si="205"/>
        <v>3086860</v>
      </c>
      <c r="DJ181" s="16">
        <f t="shared" ref="DJ181:DS181" si="292">SUM(DJ154:DJ180)</f>
        <v>0</v>
      </c>
      <c r="DK181" s="16">
        <f t="shared" si="292"/>
        <v>0</v>
      </c>
      <c r="DL181" s="16">
        <f t="shared" si="292"/>
        <v>-43003412</v>
      </c>
      <c r="DM181" s="16">
        <f t="shared" si="292"/>
        <v>0</v>
      </c>
      <c r="DN181" s="16">
        <f t="shared" si="292"/>
        <v>-10262000</v>
      </c>
      <c r="DO181" s="16">
        <f t="shared" si="292"/>
        <v>-1859254</v>
      </c>
      <c r="DP181" s="16">
        <f t="shared" si="292"/>
        <v>0</v>
      </c>
      <c r="DQ181" s="16">
        <f t="shared" si="292"/>
        <v>0</v>
      </c>
      <c r="DR181" s="16">
        <f t="shared" si="292"/>
        <v>0</v>
      </c>
      <c r="DS181" s="16">
        <f t="shared" si="292"/>
        <v>-55124666</v>
      </c>
      <c r="DU181" s="68">
        <f t="shared" si="206"/>
        <v>-55124666</v>
      </c>
      <c r="DW181" s="16">
        <f t="shared" ref="DW181:EF181" si="293">SUM(DW154:DW180)</f>
        <v>0</v>
      </c>
      <c r="DX181" s="16">
        <f t="shared" si="293"/>
        <v>0</v>
      </c>
      <c r="DY181" s="16">
        <f t="shared" si="293"/>
        <v>0</v>
      </c>
      <c r="DZ181" s="16">
        <f t="shared" si="293"/>
        <v>0</v>
      </c>
      <c r="EA181" s="16">
        <f t="shared" si="293"/>
        <v>0</v>
      </c>
      <c r="EB181" s="16">
        <f t="shared" si="293"/>
        <v>0</v>
      </c>
      <c r="EC181" s="16">
        <f t="shared" si="293"/>
        <v>0</v>
      </c>
      <c r="ED181" s="16">
        <f t="shared" si="293"/>
        <v>0</v>
      </c>
      <c r="EE181" s="16">
        <f t="shared" si="293"/>
        <v>0</v>
      </c>
      <c r="EF181" s="16">
        <f t="shared" si="293"/>
        <v>0</v>
      </c>
      <c r="EH181" s="68">
        <f t="shared" si="207"/>
        <v>0</v>
      </c>
      <c r="EK181" s="48">
        <f t="shared" ref="EK181:ET181" si="294">SUM(EK154:EK180)</f>
        <v>0</v>
      </c>
      <c r="EL181" s="48">
        <f t="shared" si="294"/>
        <v>0</v>
      </c>
      <c r="EM181" s="48">
        <f t="shared" si="294"/>
        <v>0</v>
      </c>
      <c r="EN181" s="48">
        <f t="shared" si="294"/>
        <v>0</v>
      </c>
      <c r="EO181" s="48">
        <f t="shared" si="294"/>
        <v>0</v>
      </c>
      <c r="EP181" s="48">
        <f t="shared" si="294"/>
        <v>0</v>
      </c>
      <c r="EQ181" s="48">
        <f t="shared" si="294"/>
        <v>0</v>
      </c>
      <c r="ER181" s="48">
        <f t="shared" si="294"/>
        <v>0</v>
      </c>
      <c r="ES181" s="48">
        <f t="shared" si="294"/>
        <v>0</v>
      </c>
      <c r="ET181" s="48">
        <f t="shared" si="294"/>
        <v>0</v>
      </c>
      <c r="EU181" s="96"/>
      <c r="EV181" s="96">
        <f t="shared" si="208"/>
        <v>0</v>
      </c>
    </row>
    <row r="182" spans="1:152" ht="15.75" customHeight="1" thickTop="1" x14ac:dyDescent="0.25">
      <c r="D182"/>
      <c r="E182"/>
      <c r="F182"/>
      <c r="G182"/>
      <c r="H182"/>
      <c r="I182"/>
      <c r="J182"/>
      <c r="L182" s="43"/>
      <c r="M182" s="2"/>
      <c r="N182" s="2"/>
      <c r="O182" s="2"/>
      <c r="P182" s="2"/>
      <c r="R182" s="69"/>
      <c r="S182" s="51"/>
      <c r="U182"/>
      <c r="AF182" s="68">
        <f t="shared" si="261"/>
        <v>0</v>
      </c>
      <c r="AH182"/>
      <c r="AS182" s="68">
        <f t="shared" si="270"/>
        <v>0</v>
      </c>
      <c r="AU182"/>
      <c r="BF182" s="68">
        <f t="shared" si="271"/>
        <v>0</v>
      </c>
      <c r="BH182"/>
      <c r="BS182" s="68">
        <f t="shared" si="272"/>
        <v>0</v>
      </c>
      <c r="BV182" s="96"/>
      <c r="BW182" s="96"/>
      <c r="BX182" s="96"/>
      <c r="BY182" s="96"/>
      <c r="BZ182" s="96"/>
      <c r="CA182" s="96"/>
      <c r="CB182" s="96"/>
      <c r="CC182" s="96"/>
      <c r="CD182" s="96"/>
      <c r="CE182" s="96"/>
      <c r="CF182" s="96"/>
      <c r="CG182" s="96">
        <f t="shared" si="204"/>
        <v>0</v>
      </c>
      <c r="CJ182"/>
      <c r="CU182" s="68">
        <f t="shared" si="273"/>
        <v>0</v>
      </c>
      <c r="CW182"/>
      <c r="DH182" s="68">
        <f t="shared" si="205"/>
        <v>0</v>
      </c>
      <c r="DJ182"/>
      <c r="DU182" s="68">
        <f t="shared" si="206"/>
        <v>0</v>
      </c>
      <c r="DW182"/>
      <c r="EH182" s="68">
        <f t="shared" si="207"/>
        <v>0</v>
      </c>
      <c r="EK182" s="96"/>
      <c r="EL182" s="96"/>
      <c r="EM182" s="96"/>
      <c r="EN182" s="96"/>
      <c r="EO182" s="96"/>
      <c r="EP182" s="96"/>
      <c r="EQ182" s="96"/>
      <c r="ER182" s="96"/>
      <c r="ES182" s="96"/>
      <c r="ET182" s="96"/>
      <c r="EU182" s="96"/>
      <c r="EV182" s="96">
        <f t="shared" si="208"/>
        <v>0</v>
      </c>
    </row>
    <row r="183" spans="1:152" ht="15.75" customHeight="1" x14ac:dyDescent="0.25">
      <c r="D183"/>
      <c r="E183"/>
      <c r="F183"/>
      <c r="G183"/>
      <c r="H183"/>
      <c r="I183"/>
      <c r="J183"/>
      <c r="L183" s="43"/>
      <c r="M183" s="2"/>
      <c r="N183" s="2"/>
      <c r="O183" s="2"/>
      <c r="P183" s="2"/>
      <c r="R183" s="69"/>
      <c r="S183" s="51"/>
      <c r="U183"/>
      <c r="AF183" s="68"/>
      <c r="AH183"/>
      <c r="AS183" s="68"/>
      <c r="AU183"/>
      <c r="BF183" s="68"/>
      <c r="BH183"/>
      <c r="BS183" s="68"/>
      <c r="BV183" s="96"/>
      <c r="BW183" s="96"/>
      <c r="BX183" s="96"/>
      <c r="BY183" s="96"/>
      <c r="BZ183" s="96"/>
      <c r="CA183" s="96"/>
      <c r="CB183" s="96"/>
      <c r="CC183" s="96"/>
      <c r="CD183" s="96"/>
      <c r="CE183" s="96"/>
      <c r="CF183" s="96"/>
      <c r="CG183" s="96"/>
      <c r="CJ183"/>
      <c r="CU183" s="68"/>
      <c r="CW183"/>
      <c r="DH183" s="68"/>
      <c r="DJ183"/>
      <c r="DU183" s="68"/>
      <c r="DW183"/>
      <c r="EH183" s="68"/>
      <c r="EK183" s="96"/>
      <c r="EL183" s="96"/>
      <c r="EM183" s="96"/>
      <c r="EN183" s="96"/>
      <c r="EO183" s="96"/>
      <c r="EP183" s="96"/>
      <c r="EQ183" s="96"/>
      <c r="ER183" s="96"/>
      <c r="ES183" s="96"/>
      <c r="ET183" s="96"/>
      <c r="EU183" s="96"/>
      <c r="EV183" s="96"/>
    </row>
    <row r="184" spans="1:152" ht="15.75" customHeight="1" x14ac:dyDescent="0.25">
      <c r="D184"/>
      <c r="E184"/>
      <c r="F184"/>
      <c r="G184"/>
      <c r="H184"/>
      <c r="I184"/>
      <c r="J184"/>
      <c r="L184" s="43"/>
      <c r="M184" s="2"/>
      <c r="N184" s="2"/>
      <c r="O184" s="2"/>
      <c r="P184" s="2"/>
      <c r="R184" s="69"/>
      <c r="S184" s="51"/>
      <c r="U184"/>
      <c r="AF184" s="68"/>
      <c r="AH184"/>
      <c r="AS184" s="68"/>
      <c r="AU184"/>
      <c r="BF184" s="68"/>
      <c r="BH184"/>
      <c r="BS184" s="68"/>
      <c r="BV184" s="96"/>
      <c r="BW184" s="96"/>
      <c r="BX184" s="96"/>
      <c r="BY184" s="96"/>
      <c r="BZ184" s="96"/>
      <c r="CA184" s="96"/>
      <c r="CB184" s="96"/>
      <c r="CC184" s="96"/>
      <c r="CD184" s="96"/>
      <c r="CE184" s="96"/>
      <c r="CF184" s="96"/>
      <c r="CG184" s="96"/>
      <c r="CJ184"/>
      <c r="CU184" s="68"/>
      <c r="CW184"/>
      <c r="DH184" s="68"/>
      <c r="DJ184"/>
      <c r="DU184" s="68"/>
      <c r="DW184"/>
      <c r="EH184" s="68"/>
      <c r="EK184" s="96"/>
      <c r="EL184" s="96"/>
      <c r="EM184" s="96"/>
      <c r="EN184" s="96"/>
      <c r="EO184" s="96"/>
      <c r="EP184" s="96"/>
      <c r="EQ184" s="96"/>
      <c r="ER184" s="96"/>
      <c r="ES184" s="96"/>
      <c r="ET184" s="96"/>
      <c r="EU184" s="96"/>
      <c r="EV184" s="96"/>
    </row>
    <row r="185" spans="1:152" ht="15.75" customHeight="1" x14ac:dyDescent="0.25">
      <c r="D185"/>
      <c r="E185"/>
      <c r="F185"/>
      <c r="G185"/>
      <c r="H185"/>
      <c r="I185"/>
      <c r="J185"/>
      <c r="L185" s="43"/>
      <c r="M185" s="2"/>
      <c r="N185" s="2"/>
      <c r="O185" s="2"/>
      <c r="P185" s="2"/>
      <c r="R185" s="69"/>
      <c r="S185" s="51"/>
      <c r="U185"/>
      <c r="AF185" s="68"/>
      <c r="AH185"/>
      <c r="AS185" s="68"/>
      <c r="AU185"/>
      <c r="BF185" s="68"/>
      <c r="BH185"/>
      <c r="BS185" s="68"/>
      <c r="BV185" s="96"/>
      <c r="BW185" s="96"/>
      <c r="BX185" s="96"/>
      <c r="BY185" s="96"/>
      <c r="BZ185" s="96"/>
      <c r="CA185" s="96"/>
      <c r="CB185" s="96"/>
      <c r="CC185" s="96"/>
      <c r="CD185" s="96"/>
      <c r="CE185" s="96"/>
      <c r="CF185" s="96"/>
      <c r="CG185" s="96"/>
      <c r="CJ185"/>
      <c r="CU185" s="68"/>
      <c r="CW185"/>
      <c r="DH185" s="68"/>
      <c r="DJ185"/>
      <c r="DU185" s="68"/>
      <c r="DW185"/>
      <c r="EH185" s="68"/>
      <c r="EK185" s="96"/>
      <c r="EL185" s="96"/>
      <c r="EM185" s="96"/>
      <c r="EN185" s="96"/>
      <c r="EO185" s="96"/>
      <c r="EP185" s="96"/>
      <c r="EQ185" s="96"/>
      <c r="ER185" s="96"/>
      <c r="ES185" s="96"/>
      <c r="ET185" s="96"/>
      <c r="EU185" s="96"/>
      <c r="EV185" s="96"/>
    </row>
    <row r="186" spans="1:152" ht="15.75" customHeight="1" x14ac:dyDescent="0.25">
      <c r="D186"/>
      <c r="E186"/>
      <c r="F186"/>
      <c r="G186"/>
      <c r="H186"/>
      <c r="I186"/>
      <c r="J186"/>
      <c r="L186" s="43"/>
      <c r="M186" s="2"/>
      <c r="N186" s="2"/>
      <c r="O186" s="2"/>
      <c r="P186" s="2"/>
      <c r="R186" s="69"/>
      <c r="S186" s="51"/>
      <c r="U186"/>
      <c r="AF186" s="68"/>
      <c r="AH186"/>
      <c r="AS186" s="68"/>
      <c r="AU186"/>
      <c r="BF186" s="68"/>
      <c r="BH186"/>
      <c r="BS186" s="68"/>
      <c r="BV186" s="96"/>
      <c r="BW186" s="96"/>
      <c r="BX186" s="96"/>
      <c r="BY186" s="96"/>
      <c r="BZ186" s="96"/>
      <c r="CA186" s="96"/>
      <c r="CB186" s="96"/>
      <c r="CC186" s="96"/>
      <c r="CD186" s="96"/>
      <c r="CE186" s="96"/>
      <c r="CF186" s="96"/>
      <c r="CG186" s="96"/>
      <c r="CJ186"/>
      <c r="CU186" s="68"/>
      <c r="CW186"/>
      <c r="DH186" s="68"/>
      <c r="DJ186"/>
      <c r="DU186" s="68"/>
      <c r="DW186"/>
      <c r="EH186" s="68"/>
      <c r="EK186" s="96"/>
      <c r="EL186" s="96"/>
      <c r="EM186" s="96"/>
      <c r="EN186" s="96"/>
      <c r="EO186" s="96"/>
      <c r="EP186" s="96"/>
      <c r="EQ186" s="96"/>
      <c r="ER186" s="96"/>
      <c r="ES186" s="96"/>
      <c r="ET186" s="96"/>
      <c r="EU186" s="96"/>
      <c r="EV186" s="96"/>
    </row>
    <row r="187" spans="1:152" ht="15.75" customHeight="1" collapsed="1" thickBot="1" x14ac:dyDescent="0.35">
      <c r="A187" s="193" t="s">
        <v>342</v>
      </c>
      <c r="B187" s="193"/>
      <c r="C187" s="193"/>
      <c r="D187" s="193"/>
      <c r="E187" s="33">
        <f t="shared" ref="E187:J187" si="295">+E108+E151-E181</f>
        <v>17017724</v>
      </c>
      <c r="F187" s="33">
        <f t="shared" si="295"/>
        <v>4481013</v>
      </c>
      <c r="G187" s="33">
        <f t="shared" si="295"/>
        <v>32404175.511235103</v>
      </c>
      <c r="H187" s="33">
        <f t="shared" si="295"/>
        <v>-1066386.761235103</v>
      </c>
      <c r="I187" s="33">
        <f t="shared" si="295"/>
        <v>47603789.75</v>
      </c>
      <c r="J187" s="87">
        <f t="shared" si="295"/>
        <v>-88.75</v>
      </c>
      <c r="L187" s="41"/>
      <c r="M187" s="17"/>
      <c r="N187" s="17"/>
      <c r="O187" s="17"/>
      <c r="P187" s="17"/>
      <c r="R187" s="69"/>
      <c r="S187" s="51"/>
      <c r="U187" s="16">
        <f t="shared" ref="U187:AD187" si="296">SUM(U161:U186)</f>
        <v>0</v>
      </c>
      <c r="V187" s="16">
        <f t="shared" si="296"/>
        <v>0</v>
      </c>
      <c r="W187" s="16">
        <f t="shared" si="296"/>
        <v>1740616</v>
      </c>
      <c r="X187" s="16">
        <f t="shared" si="296"/>
        <v>0</v>
      </c>
      <c r="Y187" s="16">
        <f t="shared" si="296"/>
        <v>0</v>
      </c>
      <c r="Z187" s="16">
        <f t="shared" si="296"/>
        <v>0</v>
      </c>
      <c r="AA187" s="16">
        <f t="shared" si="296"/>
        <v>0</v>
      </c>
      <c r="AB187" s="16">
        <f t="shared" si="296"/>
        <v>0</v>
      </c>
      <c r="AC187" s="16">
        <f t="shared" si="296"/>
        <v>0</v>
      </c>
      <c r="AD187" s="16">
        <f t="shared" si="296"/>
        <v>1740616</v>
      </c>
      <c r="AF187" s="68">
        <f>+AD187-G187</f>
        <v>-30663559.511235103</v>
      </c>
      <c r="AH187" s="16">
        <f t="shared" ref="AH187:AQ187" si="297">SUM(AH161:AH186)</f>
        <v>0</v>
      </c>
      <c r="AI187" s="16">
        <f t="shared" si="297"/>
        <v>0</v>
      </c>
      <c r="AJ187" s="16">
        <f t="shared" si="297"/>
        <v>0</v>
      </c>
      <c r="AK187" s="16">
        <f t="shared" si="297"/>
        <v>0</v>
      </c>
      <c r="AL187" s="16">
        <f t="shared" si="297"/>
        <v>0</v>
      </c>
      <c r="AM187" s="16">
        <f t="shared" si="297"/>
        <v>9971852</v>
      </c>
      <c r="AN187" s="16">
        <f t="shared" si="297"/>
        <v>0</v>
      </c>
      <c r="AO187" s="16">
        <f t="shared" si="297"/>
        <v>0</v>
      </c>
      <c r="AP187" s="16">
        <f t="shared" si="297"/>
        <v>0</v>
      </c>
      <c r="AQ187" s="16">
        <f t="shared" si="297"/>
        <v>9971852</v>
      </c>
      <c r="AS187" s="68">
        <f>+AQ187-F187</f>
        <v>5490839</v>
      </c>
      <c r="AU187" s="16">
        <f t="shared" ref="AU187:BD187" si="298">SUM(AU161:AU186)</f>
        <v>0</v>
      </c>
      <c r="AV187" s="16">
        <f t="shared" si="298"/>
        <v>0</v>
      </c>
      <c r="AW187" s="16">
        <f t="shared" si="298"/>
        <v>0</v>
      </c>
      <c r="AX187" s="16">
        <f t="shared" si="298"/>
        <v>0</v>
      </c>
      <c r="AY187" s="16">
        <f t="shared" si="298"/>
        <v>1000000</v>
      </c>
      <c r="AZ187" s="16">
        <f t="shared" si="298"/>
        <v>0</v>
      </c>
      <c r="BA187" s="16">
        <f t="shared" si="298"/>
        <v>0</v>
      </c>
      <c r="BB187" s="16">
        <f t="shared" si="298"/>
        <v>0</v>
      </c>
      <c r="BC187" s="16">
        <f t="shared" si="298"/>
        <v>0</v>
      </c>
      <c r="BD187" s="16">
        <f t="shared" si="298"/>
        <v>1000000</v>
      </c>
      <c r="BF187" s="68">
        <f>+BD187-H187</f>
        <v>2066386.761235103</v>
      </c>
      <c r="BH187" s="16">
        <f t="shared" ref="BH187:BQ187" si="299">SUM(BH161:BH186)</f>
        <v>0</v>
      </c>
      <c r="BI187" s="16">
        <f t="shared" si="299"/>
        <v>0</v>
      </c>
      <c r="BJ187" s="16">
        <f t="shared" si="299"/>
        <v>0</v>
      </c>
      <c r="BK187" s="16">
        <f t="shared" si="299"/>
        <v>0</v>
      </c>
      <c r="BL187" s="16">
        <f t="shared" si="299"/>
        <v>0</v>
      </c>
      <c r="BM187" s="16">
        <f t="shared" si="299"/>
        <v>0</v>
      </c>
      <c r="BN187" s="16">
        <f t="shared" si="299"/>
        <v>0</v>
      </c>
      <c r="BO187" s="16">
        <f t="shared" si="299"/>
        <v>0</v>
      </c>
      <c r="BP187" s="16">
        <f t="shared" si="299"/>
        <v>0</v>
      </c>
      <c r="BQ187" s="16">
        <f t="shared" si="299"/>
        <v>0</v>
      </c>
      <c r="BS187" s="68">
        <f>+BQ187-E187</f>
        <v>-17017724</v>
      </c>
      <c r="BV187" s="48">
        <f t="shared" ref="BV187:CE187" si="300">SUM(BV161:BV186)</f>
        <v>0</v>
      </c>
      <c r="BW187" s="48">
        <f t="shared" si="300"/>
        <v>0</v>
      </c>
      <c r="BX187" s="48">
        <f t="shared" si="300"/>
        <v>0</v>
      </c>
      <c r="BY187" s="48">
        <f t="shared" si="300"/>
        <v>0</v>
      </c>
      <c r="BZ187" s="48">
        <f t="shared" si="300"/>
        <v>0</v>
      </c>
      <c r="CA187" s="48">
        <f t="shared" si="300"/>
        <v>0</v>
      </c>
      <c r="CB187" s="48">
        <f t="shared" si="300"/>
        <v>0</v>
      </c>
      <c r="CC187" s="48">
        <f t="shared" si="300"/>
        <v>0</v>
      </c>
      <c r="CD187" s="48">
        <f t="shared" si="300"/>
        <v>0</v>
      </c>
      <c r="CE187" s="48">
        <f t="shared" si="300"/>
        <v>0</v>
      </c>
      <c r="CF187" s="96"/>
      <c r="CG187" s="96">
        <f>+CE187-S187</f>
        <v>0</v>
      </c>
      <c r="CJ187" s="33">
        <f t="shared" ref="CJ187:CS187" si="301">+CJ108+CJ151-CJ181</f>
        <v>-4919498.7387648998</v>
      </c>
      <c r="CK187" s="33">
        <f t="shared" si="301"/>
        <v>2165072</v>
      </c>
      <c r="CL187" s="33">
        <f t="shared" si="301"/>
        <v>-1790616</v>
      </c>
      <c r="CM187" s="33">
        <f t="shared" si="301"/>
        <v>-2944268</v>
      </c>
      <c r="CN187" s="33">
        <f t="shared" si="301"/>
        <v>0</v>
      </c>
      <c r="CO187" s="33">
        <f t="shared" si="301"/>
        <v>5889321</v>
      </c>
      <c r="CP187" s="33">
        <f t="shared" si="301"/>
        <v>17414090</v>
      </c>
      <c r="CQ187" s="33">
        <f t="shared" si="301"/>
        <v>4331306</v>
      </c>
      <c r="CR187" s="33">
        <f t="shared" si="301"/>
        <v>10771959</v>
      </c>
      <c r="CS187" s="33">
        <f t="shared" si="301"/>
        <v>30917365.261235103</v>
      </c>
      <c r="CU187" s="68">
        <f>+CS187-BV187</f>
        <v>30917365.261235103</v>
      </c>
      <c r="CW187" s="33">
        <f t="shared" ref="CW187:DF187" si="302">+CW108+CW151-CW181</f>
        <v>0</v>
      </c>
      <c r="CX187" s="33">
        <f t="shared" si="302"/>
        <v>7779000</v>
      </c>
      <c r="CY187" s="33">
        <f t="shared" si="302"/>
        <v>0</v>
      </c>
      <c r="CZ187" s="33">
        <f t="shared" si="302"/>
        <v>320810</v>
      </c>
      <c r="DA187" s="33">
        <f t="shared" si="302"/>
        <v>0</v>
      </c>
      <c r="DB187" s="33">
        <f t="shared" si="302"/>
        <v>-10193877</v>
      </c>
      <c r="DC187" s="33">
        <f t="shared" si="302"/>
        <v>950000</v>
      </c>
      <c r="DD187" s="33">
        <f t="shared" si="302"/>
        <v>650000</v>
      </c>
      <c r="DE187" s="33">
        <f t="shared" si="302"/>
        <v>350000</v>
      </c>
      <c r="DF187" s="33">
        <f t="shared" si="302"/>
        <v>-144067</v>
      </c>
      <c r="DH187" s="68">
        <f>+DF187-BU187</f>
        <v>-144067</v>
      </c>
      <c r="DJ187" s="16">
        <f t="shared" ref="DJ187:DS187" si="303">SUM(DJ161:DJ186)</f>
        <v>0</v>
      </c>
      <c r="DK187" s="16">
        <f t="shared" si="303"/>
        <v>0</v>
      </c>
      <c r="DL187" s="16">
        <f t="shared" si="303"/>
        <v>-86006824</v>
      </c>
      <c r="DM187" s="16">
        <f t="shared" si="303"/>
        <v>0</v>
      </c>
      <c r="DN187" s="16">
        <f t="shared" si="303"/>
        <v>-20524000</v>
      </c>
      <c r="DO187" s="16">
        <f t="shared" si="303"/>
        <v>-3718508</v>
      </c>
      <c r="DP187" s="16">
        <f t="shared" si="303"/>
        <v>0</v>
      </c>
      <c r="DQ187" s="16">
        <f t="shared" si="303"/>
        <v>0</v>
      </c>
      <c r="DR187" s="16">
        <f t="shared" si="303"/>
        <v>0</v>
      </c>
      <c r="DS187" s="16">
        <f t="shared" si="303"/>
        <v>-110249332</v>
      </c>
      <c r="DU187" s="68">
        <f>+DS187-BW187</f>
        <v>-110249332</v>
      </c>
      <c r="DW187" s="16">
        <f t="shared" ref="DW187:EF187" si="304">SUM(DW161:DW186)</f>
        <v>0</v>
      </c>
      <c r="DX187" s="16">
        <f t="shared" si="304"/>
        <v>0</v>
      </c>
      <c r="DY187" s="16">
        <f t="shared" si="304"/>
        <v>0</v>
      </c>
      <c r="DZ187" s="16">
        <f t="shared" si="304"/>
        <v>0</v>
      </c>
      <c r="EA187" s="16">
        <f t="shared" si="304"/>
        <v>0</v>
      </c>
      <c r="EB187" s="16">
        <f t="shared" si="304"/>
        <v>0</v>
      </c>
      <c r="EC187" s="16">
        <f t="shared" si="304"/>
        <v>0</v>
      </c>
      <c r="ED187" s="16">
        <f t="shared" si="304"/>
        <v>0</v>
      </c>
      <c r="EE187" s="16">
        <f t="shared" si="304"/>
        <v>0</v>
      </c>
      <c r="EF187" s="16">
        <f t="shared" si="304"/>
        <v>0</v>
      </c>
      <c r="EH187" s="68">
        <f>+EF187-BT187</f>
        <v>0</v>
      </c>
      <c r="EK187" s="48">
        <f t="shared" ref="EK187:ET187" si="305">SUM(EK161:EK186)</f>
        <v>0</v>
      </c>
      <c r="EL187" s="48">
        <f t="shared" si="305"/>
        <v>0</v>
      </c>
      <c r="EM187" s="48">
        <f t="shared" si="305"/>
        <v>0</v>
      </c>
      <c r="EN187" s="48">
        <f t="shared" si="305"/>
        <v>0</v>
      </c>
      <c r="EO187" s="48">
        <f t="shared" si="305"/>
        <v>0</v>
      </c>
      <c r="EP187" s="48">
        <f t="shared" si="305"/>
        <v>0</v>
      </c>
      <c r="EQ187" s="48">
        <f t="shared" si="305"/>
        <v>0</v>
      </c>
      <c r="ER187" s="48">
        <f t="shared" si="305"/>
        <v>0</v>
      </c>
      <c r="ES187" s="48">
        <f t="shared" si="305"/>
        <v>0</v>
      </c>
      <c r="ET187" s="48">
        <f t="shared" si="305"/>
        <v>0</v>
      </c>
      <c r="EU187" s="96"/>
      <c r="EV187" s="96">
        <f>+ET187-CH187</f>
        <v>0</v>
      </c>
    </row>
    <row r="188" spans="1:152" ht="15.75" customHeight="1" thickTop="1" x14ac:dyDescent="0.25">
      <c r="D188"/>
      <c r="E188"/>
      <c r="F188"/>
      <c r="G188"/>
      <c r="H188"/>
      <c r="I188"/>
      <c r="J188"/>
      <c r="L188" s="43"/>
      <c r="M188" s="2"/>
      <c r="N188" s="2"/>
      <c r="O188" s="2"/>
      <c r="P188" s="2"/>
      <c r="R188" s="69"/>
      <c r="S188" s="51"/>
      <c r="U188"/>
      <c r="AF188" s="68"/>
      <c r="AH188"/>
      <c r="AS188" s="68"/>
      <c r="AU188"/>
      <c r="BF188" s="68"/>
      <c r="BH188"/>
      <c r="BS188" s="68"/>
      <c r="BV188" s="96"/>
      <c r="BW188" s="96"/>
      <c r="BX188" s="96"/>
      <c r="BY188" s="96"/>
      <c r="BZ188" s="96"/>
      <c r="CA188" s="96"/>
      <c r="CB188" s="96"/>
      <c r="CC188" s="96"/>
      <c r="CD188" s="96"/>
      <c r="CE188" s="96"/>
      <c r="CF188" s="96"/>
      <c r="CG188" s="96"/>
      <c r="CJ188"/>
      <c r="CU188" s="68"/>
      <c r="CW188"/>
      <c r="DH188" s="68"/>
      <c r="DJ188"/>
      <c r="DU188" s="68"/>
      <c r="DW188"/>
      <c r="EH188" s="68"/>
      <c r="EK188" s="96"/>
      <c r="EL188" s="96"/>
      <c r="EM188" s="96"/>
      <c r="EN188" s="96"/>
      <c r="EO188" s="96"/>
      <c r="EP188" s="96"/>
      <c r="EQ188" s="96"/>
      <c r="ER188" s="96"/>
      <c r="ES188" s="96"/>
      <c r="ET188" s="96"/>
      <c r="EU188" s="96"/>
      <c r="EV188" s="96"/>
    </row>
    <row r="189" spans="1:152" ht="15.75" customHeight="1" outlineLevel="1" thickBot="1" x14ac:dyDescent="0.35">
      <c r="A189" s="188" t="s">
        <v>82</v>
      </c>
      <c r="B189" s="188"/>
      <c r="C189" s="188"/>
      <c r="D189" s="188"/>
      <c r="E189" s="26">
        <f t="shared" ref="E189:J189" si="306">+E5-E151+E181-E108</f>
        <v>-17017724</v>
      </c>
      <c r="F189" s="26">
        <f t="shared" si="306"/>
        <v>-3614208.689100001</v>
      </c>
      <c r="G189" s="26">
        <f t="shared" si="306"/>
        <v>-26492549.511235103</v>
      </c>
      <c r="H189" s="26">
        <f t="shared" si="306"/>
        <v>1066386.7612351002</v>
      </c>
      <c r="I189" s="26">
        <f t="shared" si="306"/>
        <v>-47603789.75</v>
      </c>
      <c r="J189" s="29">
        <f t="shared" si="306"/>
        <v>88.75</v>
      </c>
      <c r="L189" s="42"/>
      <c r="M189" s="29"/>
      <c r="N189" s="29"/>
      <c r="O189" s="29"/>
      <c r="P189" s="29"/>
      <c r="R189" s="69"/>
      <c r="S189" s="51"/>
      <c r="U189" s="26">
        <f t="shared" ref="U189:AC189" si="307">+U108+U151-U181-U5</f>
        <v>279316.25</v>
      </c>
      <c r="V189" s="26">
        <f t="shared" si="307"/>
        <v>1270775</v>
      </c>
      <c r="W189" s="26">
        <f t="shared" si="307"/>
        <v>-1740616</v>
      </c>
      <c r="X189" s="26">
        <f t="shared" si="307"/>
        <v>179848</v>
      </c>
      <c r="Y189" s="26">
        <f t="shared" si="307"/>
        <v>0</v>
      </c>
      <c r="Z189" s="26">
        <f t="shared" si="307"/>
        <v>2093966</v>
      </c>
      <c r="AA189" s="26">
        <f t="shared" si="307"/>
        <v>1781000</v>
      </c>
      <c r="AB189" s="26">
        <f t="shared" si="307"/>
        <v>34500</v>
      </c>
      <c r="AC189" s="26">
        <f t="shared" si="307"/>
        <v>107854</v>
      </c>
      <c r="AD189" s="26">
        <f>+AD5-AD151+AD181-AD108</f>
        <v>1904982.75</v>
      </c>
      <c r="AF189" s="68">
        <f t="shared" si="261"/>
        <v>28397532.261235103</v>
      </c>
      <c r="AH189" s="26">
        <f t="shared" ref="AH189:AP189" si="308">+AH108+AH151-AH181-AH5</f>
        <v>0</v>
      </c>
      <c r="AI189" s="26">
        <f t="shared" si="308"/>
        <v>1632500</v>
      </c>
      <c r="AJ189" s="26">
        <f t="shared" si="308"/>
        <v>0</v>
      </c>
      <c r="AK189" s="26">
        <f t="shared" si="308"/>
        <v>1388554</v>
      </c>
      <c r="AL189" s="26">
        <f t="shared" si="308"/>
        <v>0</v>
      </c>
      <c r="AM189" s="26">
        <f t="shared" si="308"/>
        <v>-7985926</v>
      </c>
      <c r="AN189" s="26">
        <f t="shared" si="308"/>
        <v>300000</v>
      </c>
      <c r="AO189" s="26">
        <f t="shared" si="308"/>
        <v>1000000</v>
      </c>
      <c r="AP189" s="26">
        <f t="shared" si="308"/>
        <v>5004000</v>
      </c>
      <c r="AQ189" s="26">
        <f>+AQ5-AQ151+AQ181-AQ108</f>
        <v>-472323.68910000101</v>
      </c>
      <c r="AS189" s="68">
        <f t="shared" si="270"/>
        <v>3141885</v>
      </c>
      <c r="AU189" s="26">
        <f t="shared" ref="AU189:BC189" si="309">+AU108+AU151-AU181-AU5</f>
        <v>-1055377.5</v>
      </c>
      <c r="AV189" s="26">
        <f t="shared" si="309"/>
        <v>0</v>
      </c>
      <c r="AW189" s="26">
        <f t="shared" si="309"/>
        <v>0</v>
      </c>
      <c r="AX189" s="26">
        <f t="shared" si="309"/>
        <v>300000</v>
      </c>
      <c r="AY189" s="26">
        <f t="shared" si="309"/>
        <v>-500000</v>
      </c>
      <c r="AZ189" s="26">
        <f t="shared" si="309"/>
        <v>-220180</v>
      </c>
      <c r="BA189" s="26">
        <f t="shared" si="309"/>
        <v>573178</v>
      </c>
      <c r="BB189" s="26">
        <f t="shared" si="309"/>
        <v>115500</v>
      </c>
      <c r="BC189" s="26">
        <f t="shared" si="309"/>
        <v>0</v>
      </c>
      <c r="BD189" s="26">
        <f>+BD5-BD151+BD181-BD108</f>
        <v>786879.5</v>
      </c>
      <c r="BF189" s="68">
        <f t="shared" si="271"/>
        <v>-279507.26123510022</v>
      </c>
      <c r="BH189" s="26">
        <f t="shared" ref="BH189:BP189" si="310">+BH108+BH151-BH181-BH5</f>
        <v>0</v>
      </c>
      <c r="BI189" s="26">
        <f t="shared" si="310"/>
        <v>500000</v>
      </c>
      <c r="BJ189" s="26">
        <f t="shared" si="310"/>
        <v>0</v>
      </c>
      <c r="BK189" s="26">
        <f t="shared" si="310"/>
        <v>749500</v>
      </c>
      <c r="BL189" s="26">
        <f t="shared" si="310"/>
        <v>0</v>
      </c>
      <c r="BM189" s="26">
        <f t="shared" si="310"/>
        <v>-3000000</v>
      </c>
      <c r="BN189" s="26">
        <f t="shared" si="310"/>
        <v>0</v>
      </c>
      <c r="BO189" s="26">
        <f t="shared" si="310"/>
        <v>250000</v>
      </c>
      <c r="BP189" s="26">
        <f t="shared" si="310"/>
        <v>0</v>
      </c>
      <c r="BQ189" s="26">
        <f>+BQ5-BQ151+BQ181-BQ108</f>
        <v>1500500</v>
      </c>
      <c r="BS189" s="68">
        <f t="shared" si="272"/>
        <v>18518224</v>
      </c>
      <c r="BV189" s="29">
        <f t="shared" ref="BV189:CD189" si="311">+BV108+BV151-BV181-BV5</f>
        <v>0</v>
      </c>
      <c r="BW189" s="29">
        <f t="shared" si="311"/>
        <v>18</v>
      </c>
      <c r="BX189" s="29">
        <f t="shared" si="311"/>
        <v>0</v>
      </c>
      <c r="BY189" s="29">
        <f t="shared" si="311"/>
        <v>-29</v>
      </c>
      <c r="BZ189" s="29">
        <f t="shared" si="311"/>
        <v>0</v>
      </c>
      <c r="CA189" s="29">
        <f t="shared" si="311"/>
        <v>0</v>
      </c>
      <c r="CB189" s="29">
        <f t="shared" si="311"/>
        <v>3.25</v>
      </c>
      <c r="CC189" s="29">
        <f t="shared" si="311"/>
        <v>2</v>
      </c>
      <c r="CD189" s="29">
        <f t="shared" si="311"/>
        <v>0</v>
      </c>
      <c r="CE189" s="29">
        <f>+CE5-CE151+CE181-CE108</f>
        <v>5.75</v>
      </c>
      <c r="CF189" s="96"/>
      <c r="CG189" s="96">
        <f>+CE189-S189</f>
        <v>5.75</v>
      </c>
      <c r="CJ189" s="26">
        <f t="shared" ref="CJ189:CR189" si="312">+CJ108+CJ151-CJ181-CJ5</f>
        <v>-4919498.7387648998</v>
      </c>
      <c r="CK189" s="26">
        <f t="shared" si="312"/>
        <v>2165072</v>
      </c>
      <c r="CL189" s="26">
        <f t="shared" si="312"/>
        <v>-1790616</v>
      </c>
      <c r="CM189" s="26">
        <f t="shared" si="312"/>
        <v>-2944268</v>
      </c>
      <c r="CN189" s="26">
        <f t="shared" si="312"/>
        <v>0</v>
      </c>
      <c r="CO189" s="26">
        <f t="shared" si="312"/>
        <v>5889321</v>
      </c>
      <c r="CP189" s="26">
        <f t="shared" si="312"/>
        <v>17414090</v>
      </c>
      <c r="CQ189" s="26">
        <f t="shared" si="312"/>
        <v>4331306</v>
      </c>
      <c r="CR189" s="26">
        <f t="shared" si="312"/>
        <v>10771959</v>
      </c>
      <c r="CS189" s="26">
        <f>+CS5-CS151+CS181-CS108</f>
        <v>-25005739.261235103</v>
      </c>
      <c r="CU189" s="68">
        <f>+CS189-BV189</f>
        <v>-25005739.261235103</v>
      </c>
      <c r="CW189" s="26">
        <f t="shared" ref="CW189:DE189" si="313">+CW108+CW151-CW181-CW5</f>
        <v>0</v>
      </c>
      <c r="CX189" s="26">
        <f t="shared" si="313"/>
        <v>7779000</v>
      </c>
      <c r="CY189" s="26">
        <f t="shared" si="313"/>
        <v>0</v>
      </c>
      <c r="CZ189" s="26">
        <f t="shared" si="313"/>
        <v>320810</v>
      </c>
      <c r="DA189" s="26">
        <f t="shared" si="313"/>
        <v>0</v>
      </c>
      <c r="DB189" s="26">
        <f t="shared" si="313"/>
        <v>-10193877</v>
      </c>
      <c r="DC189" s="26">
        <f t="shared" si="313"/>
        <v>950000</v>
      </c>
      <c r="DD189" s="26">
        <f t="shared" si="313"/>
        <v>650000</v>
      </c>
      <c r="DE189" s="26">
        <f t="shared" si="313"/>
        <v>350000</v>
      </c>
      <c r="DF189" s="26">
        <f>+DF5-DF151+DF181-DF108</f>
        <v>1010871.310899999</v>
      </c>
      <c r="DH189" s="68">
        <f>+DF189-BU189</f>
        <v>1010871.310899999</v>
      </c>
      <c r="DJ189" s="26">
        <f t="shared" ref="DJ189:DR189" si="314">+DJ108+DJ151-DJ181-DJ5</f>
        <v>-23410767.261235099</v>
      </c>
      <c r="DK189" s="26">
        <f t="shared" si="314"/>
        <v>0</v>
      </c>
      <c r="DL189" s="26">
        <f t="shared" si="314"/>
        <v>43003412</v>
      </c>
      <c r="DM189" s="26">
        <f t="shared" si="314"/>
        <v>300000</v>
      </c>
      <c r="DN189" s="26">
        <f t="shared" si="314"/>
        <v>445064</v>
      </c>
      <c r="DO189" s="26">
        <f t="shared" si="314"/>
        <v>-8194184</v>
      </c>
      <c r="DP189" s="26">
        <f t="shared" si="314"/>
        <v>857928</v>
      </c>
      <c r="DQ189" s="26">
        <f t="shared" si="314"/>
        <v>-12605487</v>
      </c>
      <c r="DR189" s="26">
        <f t="shared" si="314"/>
        <v>218299</v>
      </c>
      <c r="DS189" s="26">
        <f>+DS5-DS151+DS181-DS108</f>
        <v>-614264.73876489978</v>
      </c>
      <c r="DU189" s="68">
        <f>+DS189-BW189</f>
        <v>-614282.73876489978</v>
      </c>
      <c r="DW189" s="26">
        <f t="shared" ref="DW189:EE189" si="315">+DW108+DW151-DW181-DW5</f>
        <v>0</v>
      </c>
      <c r="DX189" s="26">
        <f t="shared" si="315"/>
        <v>17695000</v>
      </c>
      <c r="DY189" s="26">
        <f t="shared" si="315"/>
        <v>0</v>
      </c>
      <c r="DZ189" s="26">
        <f t="shared" si="315"/>
        <v>572724</v>
      </c>
      <c r="EA189" s="26">
        <f t="shared" si="315"/>
        <v>0</v>
      </c>
      <c r="EB189" s="26">
        <f t="shared" si="315"/>
        <v>-3000000</v>
      </c>
      <c r="EC189" s="26">
        <f t="shared" si="315"/>
        <v>0</v>
      </c>
      <c r="ED189" s="26">
        <f t="shared" si="315"/>
        <v>250000</v>
      </c>
      <c r="EE189" s="26">
        <f t="shared" si="315"/>
        <v>0</v>
      </c>
      <c r="EF189" s="26">
        <f>+EF5-EF151+EF181-EF108</f>
        <v>-15517724</v>
      </c>
      <c r="EH189" s="68">
        <f>+EF189-BT189</f>
        <v>-15517724</v>
      </c>
      <c r="EK189" s="29">
        <f t="shared" ref="EK189:ES189" si="316">+EK108+EK151-EK181-EK5</f>
        <v>0</v>
      </c>
      <c r="EL189" s="29">
        <f t="shared" si="316"/>
        <v>27</v>
      </c>
      <c r="EM189" s="29">
        <f t="shared" si="316"/>
        <v>0</v>
      </c>
      <c r="EN189" s="29">
        <f t="shared" si="316"/>
        <v>-101</v>
      </c>
      <c r="EO189" s="29">
        <f t="shared" si="316"/>
        <v>-25</v>
      </c>
      <c r="EP189" s="29">
        <f t="shared" si="316"/>
        <v>-38</v>
      </c>
      <c r="EQ189" s="29">
        <f t="shared" si="316"/>
        <v>6.25</v>
      </c>
      <c r="ER189" s="29">
        <f t="shared" si="316"/>
        <v>2</v>
      </c>
      <c r="ES189" s="29">
        <f t="shared" si="316"/>
        <v>37</v>
      </c>
      <c r="ET189" s="29">
        <f>+ET5-ET151+ET181-ET108</f>
        <v>91.75</v>
      </c>
      <c r="EU189" s="96"/>
      <c r="EV189" s="96">
        <f>+ET189-CH189</f>
        <v>91.75</v>
      </c>
    </row>
    <row r="190" spans="1:152" ht="15.75" customHeight="1" outlineLevel="1" thickTop="1" x14ac:dyDescent="0.25">
      <c r="D190"/>
      <c r="E190"/>
      <c r="F190"/>
      <c r="G190"/>
      <c r="H190"/>
      <c r="I190"/>
      <c r="J190"/>
      <c r="L190" s="43"/>
      <c r="M190" s="2"/>
      <c r="N190" s="2"/>
      <c r="O190" s="2"/>
      <c r="P190" s="2"/>
      <c r="R190"/>
      <c r="S190"/>
      <c r="U190"/>
      <c r="AD190" s="62"/>
      <c r="AF190" s="68"/>
      <c r="AH190"/>
      <c r="AQ190" s="62"/>
      <c r="AS190" s="68"/>
      <c r="AU190"/>
      <c r="BD190" s="62"/>
      <c r="BF190" s="68"/>
      <c r="BH190"/>
      <c r="BQ190" s="62"/>
      <c r="BS190" s="68"/>
      <c r="BV190"/>
      <c r="CE190" s="62"/>
      <c r="CG190" s="68"/>
      <c r="CJ190"/>
      <c r="CS190" s="62"/>
      <c r="CU190" s="68"/>
      <c r="CW190"/>
      <c r="DF190" s="62"/>
      <c r="DH190" s="68"/>
      <c r="DJ190"/>
      <c r="DS190" s="62"/>
      <c r="DU190" s="68"/>
      <c r="DW190"/>
      <c r="EF190" s="62"/>
      <c r="EH190" s="68"/>
      <c r="EK190"/>
      <c r="ET190" s="62"/>
      <c r="EV190" s="68"/>
    </row>
    <row r="191" spans="1:152" ht="15.75" customHeight="1" x14ac:dyDescent="0.25">
      <c r="D191"/>
      <c r="E191"/>
      <c r="F191"/>
      <c r="G191"/>
      <c r="H191"/>
      <c r="I191"/>
      <c r="J191"/>
      <c r="L191" s="43"/>
      <c r="M191" s="2"/>
      <c r="N191" s="2"/>
      <c r="O191" s="2"/>
      <c r="P191" s="2"/>
      <c r="R191"/>
      <c r="S191"/>
      <c r="U191"/>
      <c r="AD191" s="62"/>
      <c r="AF191" s="68"/>
      <c r="AH191"/>
      <c r="AQ191" s="62"/>
      <c r="AS191" s="68"/>
      <c r="AU191"/>
      <c r="BD191" s="62"/>
      <c r="BF191" s="68"/>
      <c r="BH191"/>
      <c r="BQ191" s="62"/>
      <c r="BS191" s="68"/>
      <c r="BV191"/>
      <c r="CE191" s="62"/>
      <c r="CG191" s="68"/>
      <c r="CJ191"/>
      <c r="CS191" s="62"/>
      <c r="CU191" s="68"/>
      <c r="CW191"/>
      <c r="DF191" s="62"/>
      <c r="DH191" s="68"/>
      <c r="DJ191"/>
      <c r="DS191" s="62"/>
      <c r="DU191" s="68"/>
      <c r="DW191"/>
      <c r="EF191" s="62"/>
      <c r="EH191" s="68"/>
      <c r="EK191"/>
      <c r="ET191" s="62"/>
      <c r="EV191" s="68"/>
    </row>
    <row r="192" spans="1:152" ht="15.75" customHeight="1" x14ac:dyDescent="0.25">
      <c r="D192"/>
      <c r="E192"/>
      <c r="F192"/>
      <c r="G192"/>
      <c r="H192"/>
      <c r="I192"/>
      <c r="J192"/>
      <c r="L192" s="43"/>
      <c r="M192" s="2"/>
      <c r="N192" s="2"/>
      <c r="O192" s="2"/>
      <c r="P192" s="2"/>
      <c r="R192"/>
      <c r="S192"/>
      <c r="U192"/>
      <c r="AD192" s="62"/>
      <c r="AF192" s="68"/>
      <c r="AH192"/>
      <c r="AQ192" s="62"/>
      <c r="AS192" s="68"/>
      <c r="AU192"/>
      <c r="BD192" s="62"/>
      <c r="BF192" s="68"/>
      <c r="BH192"/>
      <c r="BQ192" s="62"/>
      <c r="BS192" s="68"/>
      <c r="BV192"/>
      <c r="CE192" s="62"/>
      <c r="CG192" s="68"/>
      <c r="CJ192"/>
      <c r="CS192" s="62"/>
      <c r="CU192" s="68"/>
      <c r="CW192"/>
      <c r="DF192" s="62"/>
      <c r="DH192" s="68"/>
      <c r="DJ192"/>
      <c r="DS192" s="62"/>
      <c r="DU192" s="68"/>
      <c r="DW192"/>
      <c r="EF192" s="62"/>
      <c r="EH192" s="68"/>
      <c r="EK192"/>
      <c r="ET192" s="62"/>
      <c r="EV192" s="68"/>
    </row>
    <row r="193" spans="1:152" ht="15.75" customHeight="1" x14ac:dyDescent="0.25">
      <c r="D193"/>
      <c r="E193"/>
      <c r="F193"/>
      <c r="G193"/>
      <c r="H193"/>
      <c r="I193"/>
      <c r="J193"/>
      <c r="L193" s="43"/>
      <c r="M193" s="2"/>
      <c r="N193" s="2"/>
      <c r="O193" s="2"/>
      <c r="P193" s="2"/>
      <c r="R193"/>
      <c r="S193"/>
      <c r="U193"/>
      <c r="AD193" s="62"/>
      <c r="AF193" s="68"/>
      <c r="AH193"/>
      <c r="AQ193" s="62"/>
      <c r="AS193" s="68"/>
      <c r="AU193"/>
      <c r="BD193" s="62"/>
      <c r="BF193" s="68"/>
      <c r="BH193"/>
      <c r="BQ193" s="62"/>
      <c r="BS193" s="68"/>
      <c r="BV193"/>
      <c r="CE193" s="62"/>
      <c r="CG193" s="68"/>
      <c r="CJ193"/>
      <c r="CS193" s="62"/>
      <c r="CU193" s="68"/>
      <c r="CW193"/>
      <c r="DF193" s="62"/>
      <c r="DH193" s="68"/>
      <c r="DJ193"/>
      <c r="DS193" s="62"/>
      <c r="DU193" s="68"/>
      <c r="DW193"/>
      <c r="EF193" s="62"/>
      <c r="EH193" s="68"/>
      <c r="EK193"/>
      <c r="ET193" s="62"/>
      <c r="EV193" s="68"/>
    </row>
    <row r="194" spans="1:152" ht="15.75" customHeight="1" x14ac:dyDescent="0.25">
      <c r="D194"/>
      <c r="E194"/>
      <c r="F194"/>
      <c r="G194"/>
      <c r="H194"/>
      <c r="I194"/>
      <c r="J194"/>
      <c r="L194" s="43"/>
      <c r="M194" s="2"/>
      <c r="N194" s="2"/>
      <c r="O194" s="2"/>
      <c r="P194" s="2"/>
      <c r="R194"/>
      <c r="S194"/>
      <c r="U194"/>
      <c r="AD194" s="62"/>
      <c r="AF194" s="68"/>
      <c r="AH194"/>
      <c r="AQ194" s="62"/>
      <c r="AS194" s="68"/>
      <c r="AU194"/>
      <c r="BD194" s="62"/>
      <c r="BF194" s="68"/>
      <c r="BH194"/>
      <c r="BQ194" s="62"/>
      <c r="BS194" s="68"/>
      <c r="BV194"/>
      <c r="CE194" s="62"/>
      <c r="CG194" s="68"/>
      <c r="CJ194"/>
      <c r="CS194" s="62"/>
      <c r="CU194" s="68"/>
      <c r="CW194"/>
      <c r="DF194" s="62"/>
      <c r="DH194" s="68"/>
      <c r="DJ194"/>
      <c r="DS194" s="62"/>
      <c r="DU194" s="68"/>
      <c r="DW194"/>
      <c r="EF194" s="62"/>
      <c r="EH194" s="68"/>
      <c r="EK194"/>
      <c r="ET194" s="62"/>
      <c r="EV194" s="68"/>
    </row>
    <row r="195" spans="1:152" ht="15.75" customHeight="1" x14ac:dyDescent="0.25">
      <c r="D195"/>
      <c r="E195"/>
      <c r="F195"/>
      <c r="G195"/>
      <c r="H195"/>
      <c r="I195"/>
      <c r="J195"/>
      <c r="L195" s="43"/>
      <c r="M195" s="2"/>
      <c r="N195" s="2"/>
      <c r="O195" s="2"/>
      <c r="P195" s="2"/>
      <c r="R195"/>
      <c r="S195"/>
      <c r="U195"/>
      <c r="AD195" s="62"/>
      <c r="AF195" s="68"/>
      <c r="AH195"/>
      <c r="AQ195" s="62"/>
      <c r="AS195" s="68"/>
      <c r="AU195"/>
      <c r="BD195" s="62"/>
      <c r="BF195" s="68"/>
      <c r="BH195"/>
      <c r="BQ195" s="62"/>
      <c r="BS195" s="68"/>
      <c r="BV195"/>
      <c r="CE195" s="62"/>
      <c r="CG195" s="68"/>
      <c r="CJ195"/>
      <c r="CS195" s="62"/>
      <c r="CU195" s="68"/>
      <c r="CW195"/>
      <c r="DF195" s="62"/>
      <c r="DH195" s="68"/>
      <c r="DJ195"/>
      <c r="DS195" s="62"/>
      <c r="DU195" s="68"/>
      <c r="DW195"/>
      <c r="EF195" s="62"/>
      <c r="EH195" s="68"/>
      <c r="EK195"/>
      <c r="ET195" s="62"/>
      <c r="EV195" s="68"/>
    </row>
    <row r="196" spans="1:152" ht="15.75" customHeight="1" x14ac:dyDescent="0.25">
      <c r="D196"/>
      <c r="E196"/>
      <c r="F196"/>
      <c r="G196"/>
      <c r="H196"/>
      <c r="I196"/>
      <c r="J196"/>
      <c r="L196" s="43"/>
      <c r="M196" s="2"/>
      <c r="N196" s="2"/>
      <c r="O196" s="2"/>
      <c r="P196" s="2"/>
      <c r="R196"/>
      <c r="S196"/>
      <c r="U196"/>
      <c r="AD196" s="62"/>
      <c r="AF196" s="68"/>
      <c r="AH196"/>
      <c r="AQ196" s="62"/>
      <c r="AS196" s="68"/>
      <c r="AU196"/>
      <c r="BD196" s="62"/>
      <c r="BF196" s="68"/>
      <c r="BH196"/>
      <c r="BQ196" s="62"/>
      <c r="BS196" s="68"/>
      <c r="BV196"/>
      <c r="CE196" s="62"/>
      <c r="CG196" s="68"/>
      <c r="CJ196"/>
      <c r="CS196" s="62"/>
      <c r="CU196" s="68"/>
      <c r="CW196"/>
      <c r="DF196" s="62"/>
      <c r="DH196" s="68"/>
      <c r="DJ196"/>
      <c r="DS196" s="62"/>
      <c r="DU196" s="68"/>
      <c r="DW196"/>
      <c r="EF196" s="62"/>
      <c r="EH196" s="68"/>
      <c r="EK196"/>
      <c r="ET196" s="62"/>
      <c r="EV196" s="68"/>
    </row>
    <row r="197" spans="1:152" ht="15.75" customHeight="1" x14ac:dyDescent="0.25">
      <c r="D197"/>
      <c r="E197"/>
      <c r="F197"/>
      <c r="G197"/>
      <c r="H197"/>
      <c r="I197"/>
      <c r="J197"/>
      <c r="L197" s="43"/>
      <c r="M197" s="2"/>
      <c r="N197" s="2"/>
      <c r="O197" s="2"/>
      <c r="P197" s="2"/>
      <c r="R197"/>
      <c r="S197"/>
      <c r="U197"/>
      <c r="AD197" s="62"/>
      <c r="AF197" s="68"/>
      <c r="AH197"/>
      <c r="AQ197" s="62"/>
      <c r="AS197" s="68"/>
      <c r="AU197"/>
      <c r="BD197" s="62"/>
      <c r="BF197" s="68"/>
      <c r="BH197"/>
      <c r="BQ197" s="62"/>
      <c r="BS197" s="68"/>
      <c r="BV197"/>
      <c r="CE197" s="62"/>
      <c r="CG197" s="68"/>
      <c r="CJ197"/>
      <c r="CS197" s="62"/>
      <c r="CU197" s="68"/>
      <c r="CW197"/>
      <c r="DF197" s="62"/>
      <c r="DH197" s="68"/>
      <c r="DJ197"/>
      <c r="DS197" s="62"/>
      <c r="DU197" s="68"/>
      <c r="DW197"/>
      <c r="EF197" s="62"/>
      <c r="EH197" s="68"/>
      <c r="EK197"/>
      <c r="ET197" s="62"/>
      <c r="EV197" s="68"/>
    </row>
    <row r="198" spans="1:152" ht="15.75" customHeight="1" x14ac:dyDescent="0.25">
      <c r="D198"/>
      <c r="E198"/>
      <c r="F198"/>
      <c r="G198"/>
      <c r="H198"/>
      <c r="I198"/>
      <c r="J198"/>
      <c r="L198" s="43"/>
      <c r="M198" s="2"/>
      <c r="N198" s="2"/>
      <c r="O198" s="2"/>
      <c r="P198" s="2"/>
      <c r="R198"/>
      <c r="S198"/>
      <c r="U198"/>
      <c r="AD198" s="62"/>
      <c r="AF198" s="68"/>
      <c r="AH198"/>
      <c r="AQ198" s="62"/>
      <c r="AS198" s="68"/>
      <c r="AU198"/>
      <c r="BD198" s="62"/>
      <c r="BF198" s="68"/>
      <c r="BH198"/>
      <c r="BQ198" s="62"/>
      <c r="BS198" s="68"/>
      <c r="BV198"/>
      <c r="CE198" s="62"/>
      <c r="CG198" s="68"/>
      <c r="CJ198"/>
      <c r="CS198" s="62"/>
      <c r="CU198" s="68"/>
      <c r="CW198"/>
      <c r="DF198" s="62"/>
      <c r="DH198" s="68"/>
      <c r="DJ198"/>
      <c r="DS198" s="62"/>
      <c r="DU198" s="68"/>
      <c r="DW198"/>
      <c r="EF198" s="62"/>
      <c r="EH198" s="68"/>
      <c r="EK198"/>
      <c r="ET198" s="62"/>
      <c r="EV198" s="68"/>
    </row>
    <row r="199" spans="1:152" ht="15.75" customHeight="1" x14ac:dyDescent="0.25">
      <c r="D199"/>
      <c r="E199"/>
      <c r="F199"/>
      <c r="G199"/>
      <c r="H199"/>
      <c r="I199"/>
      <c r="J199"/>
      <c r="L199" s="43"/>
      <c r="M199" s="2"/>
      <c r="N199" s="2"/>
      <c r="O199" s="2"/>
      <c r="P199" s="2"/>
      <c r="R199"/>
      <c r="S199"/>
      <c r="U199"/>
      <c r="AD199" s="62"/>
      <c r="AF199" s="68"/>
      <c r="AH199"/>
      <c r="AQ199" s="62"/>
      <c r="AS199" s="68"/>
      <c r="AU199"/>
      <c r="BD199" s="62"/>
      <c r="BF199" s="68"/>
      <c r="BH199"/>
      <c r="BQ199" s="62"/>
      <c r="BS199" s="68"/>
      <c r="BV199"/>
      <c r="CE199" s="62"/>
      <c r="CG199" s="68"/>
      <c r="CJ199"/>
      <c r="CS199" s="62"/>
      <c r="CU199" s="68"/>
      <c r="CW199"/>
      <c r="DF199" s="62"/>
      <c r="DH199" s="68"/>
      <c r="DJ199"/>
      <c r="DS199" s="62"/>
      <c r="DU199" s="68"/>
      <c r="DW199"/>
      <c r="EF199" s="62"/>
      <c r="EH199" s="68"/>
      <c r="EK199"/>
      <c r="ET199" s="62"/>
      <c r="EV199" s="68"/>
    </row>
    <row r="200" spans="1:152" ht="15.75" customHeight="1" x14ac:dyDescent="0.25">
      <c r="D200"/>
      <c r="E200"/>
      <c r="F200"/>
      <c r="G200"/>
      <c r="H200"/>
      <c r="I200"/>
      <c r="J200"/>
      <c r="L200" s="43"/>
      <c r="M200" s="2"/>
      <c r="N200" s="2"/>
      <c r="O200" s="2"/>
      <c r="P200" s="2"/>
      <c r="R200"/>
      <c r="S200"/>
      <c r="U200"/>
      <c r="AD200" s="62"/>
      <c r="AF200" s="68"/>
      <c r="AH200"/>
      <c r="AQ200" s="62"/>
      <c r="AS200" s="68"/>
      <c r="AU200"/>
      <c r="BD200" s="62"/>
      <c r="BF200" s="68"/>
      <c r="BH200"/>
      <c r="BQ200" s="62"/>
      <c r="BS200" s="68"/>
      <c r="BV200"/>
      <c r="CE200" s="62"/>
      <c r="CG200" s="68"/>
      <c r="CJ200"/>
      <c r="CS200" s="62"/>
      <c r="CU200" s="68"/>
      <c r="CW200"/>
      <c r="DF200" s="62"/>
      <c r="DH200" s="68"/>
      <c r="DJ200"/>
      <c r="DS200" s="62"/>
      <c r="DU200" s="68"/>
      <c r="DW200"/>
      <c r="EF200" s="62"/>
      <c r="EH200" s="68"/>
      <c r="EK200"/>
      <c r="ET200" s="62"/>
      <c r="EV200" s="68"/>
    </row>
    <row r="201" spans="1:152" ht="15.75" customHeight="1" x14ac:dyDescent="0.25">
      <c r="D201"/>
      <c r="E201"/>
      <c r="F201"/>
      <c r="G201"/>
      <c r="H201"/>
      <c r="I201"/>
      <c r="J201"/>
      <c r="L201" s="43"/>
      <c r="M201" s="2"/>
      <c r="N201" s="2"/>
      <c r="O201" s="2"/>
      <c r="P201" s="2"/>
      <c r="R201"/>
      <c r="S201"/>
      <c r="U201"/>
      <c r="AD201" s="62"/>
      <c r="AF201" s="68"/>
      <c r="AH201"/>
      <c r="AQ201" s="62"/>
      <c r="AS201" s="68"/>
      <c r="AU201"/>
      <c r="BD201" s="62"/>
      <c r="BF201" s="68"/>
      <c r="BH201"/>
      <c r="BQ201" s="62"/>
      <c r="BS201" s="68"/>
      <c r="BV201"/>
      <c r="CE201" s="62"/>
      <c r="CG201" s="68"/>
      <c r="CJ201"/>
      <c r="CS201" s="62"/>
      <c r="CU201" s="68"/>
      <c r="CW201"/>
      <c r="DF201" s="62"/>
      <c r="DH201" s="68"/>
      <c r="DJ201"/>
      <c r="DS201" s="62"/>
      <c r="DU201" s="68"/>
      <c r="DW201"/>
      <c r="EF201" s="62"/>
      <c r="EH201" s="68"/>
      <c r="EK201"/>
      <c r="ET201" s="62"/>
      <c r="EV201" s="68"/>
    </row>
    <row r="202" spans="1:152" ht="15.6" customHeight="1" x14ac:dyDescent="0.25">
      <c r="A202" s="77" t="s">
        <v>286</v>
      </c>
      <c r="D202"/>
      <c r="E202"/>
      <c r="F202"/>
      <c r="G202"/>
      <c r="H202"/>
      <c r="I202"/>
      <c r="J202"/>
      <c r="L202" s="43"/>
      <c r="M202" s="2"/>
      <c r="N202" s="2"/>
      <c r="O202" s="2"/>
      <c r="P202" s="2"/>
      <c r="R202"/>
      <c r="S202"/>
      <c r="U202"/>
      <c r="AF202" s="68"/>
      <c r="AH202"/>
      <c r="AS202" s="68"/>
      <c r="AU202"/>
      <c r="BF202" s="68"/>
      <c r="BH202"/>
      <c r="BS202" s="68"/>
      <c r="BV202"/>
      <c r="CG202" s="68"/>
      <c r="CJ202"/>
      <c r="CU202" s="68"/>
      <c r="CW202"/>
      <c r="DH202" s="68"/>
      <c r="DJ202"/>
      <c r="DU202" s="68"/>
      <c r="DW202"/>
      <c r="EH202" s="68"/>
      <c r="EK202"/>
      <c r="EV202" s="68"/>
    </row>
    <row r="203" spans="1:152" s="19" customFormat="1" ht="15" x14ac:dyDescent="0.25">
      <c r="A203" s="18"/>
      <c r="B203" s="21"/>
      <c r="C203" s="21" t="s">
        <v>294</v>
      </c>
      <c r="D203" s="22" t="s">
        <v>287</v>
      </c>
      <c r="E203" s="22"/>
      <c r="F203" s="10">
        <v>2060473.7311000004</v>
      </c>
      <c r="G203" s="10"/>
      <c r="H203" s="10"/>
      <c r="I203" s="10"/>
      <c r="J203" s="25"/>
      <c r="L203" s="44"/>
      <c r="M203" s="45"/>
      <c r="N203" s="45"/>
      <c r="O203" s="45"/>
      <c r="P203" s="45"/>
      <c r="R203" s="69" t="s">
        <v>282</v>
      </c>
      <c r="S203" s="51"/>
      <c r="U203" s="63">
        <f t="shared" ref="U203:AC206" si="317">IF($C203=U$3,(IF($R203="On",$G203,0)),0)</f>
        <v>0</v>
      </c>
      <c r="V203" s="63">
        <f t="shared" si="317"/>
        <v>0</v>
      </c>
      <c r="W203" s="63">
        <f t="shared" si="317"/>
        <v>0</v>
      </c>
      <c r="X203" s="63">
        <f t="shared" si="317"/>
        <v>0</v>
      </c>
      <c r="Y203" s="63">
        <f t="shared" si="317"/>
        <v>0</v>
      </c>
      <c r="Z203" s="63">
        <f t="shared" si="317"/>
        <v>0</v>
      </c>
      <c r="AA203" s="63">
        <f t="shared" si="317"/>
        <v>0</v>
      </c>
      <c r="AB203" s="63">
        <f t="shared" si="317"/>
        <v>0</v>
      </c>
      <c r="AC203" s="63">
        <f t="shared" si="317"/>
        <v>0</v>
      </c>
      <c r="AD203" s="65">
        <f>SUM(U203:AC203)</f>
        <v>0</v>
      </c>
      <c r="AF203" s="68">
        <f>+AD203-G203</f>
        <v>0</v>
      </c>
      <c r="AH203" s="63">
        <f t="shared" ref="AH203:AP203" si="318">IF($C203=AH$3,(IF($R203="On",$F203,0)),0)</f>
        <v>0</v>
      </c>
      <c r="AI203" s="63">
        <f t="shared" si="318"/>
        <v>0</v>
      </c>
      <c r="AJ203" s="63">
        <f t="shared" si="318"/>
        <v>0</v>
      </c>
      <c r="AK203" s="63">
        <f t="shared" si="318"/>
        <v>0</v>
      </c>
      <c r="AL203" s="63">
        <f t="shared" si="318"/>
        <v>0</v>
      </c>
      <c r="AM203" s="63">
        <f t="shared" si="318"/>
        <v>0</v>
      </c>
      <c r="AN203" s="63">
        <f t="shared" si="318"/>
        <v>0</v>
      </c>
      <c r="AO203" s="63">
        <f t="shared" si="318"/>
        <v>0</v>
      </c>
      <c r="AP203" s="63">
        <f t="shared" si="318"/>
        <v>0</v>
      </c>
      <c r="AQ203" s="65">
        <f>SUM(AH203:AP203)</f>
        <v>0</v>
      </c>
      <c r="AS203" s="68">
        <f>+AQ203-F203</f>
        <v>-2060473.7311000004</v>
      </c>
      <c r="AU203" s="63">
        <f t="shared" ref="AU203:BC206" si="319">IF($C203=AU$3,(IF($R203="On",$H203,0)),0)</f>
        <v>0</v>
      </c>
      <c r="AV203" s="63">
        <f t="shared" si="319"/>
        <v>0</v>
      </c>
      <c r="AW203" s="63">
        <f t="shared" si="319"/>
        <v>0</v>
      </c>
      <c r="AX203" s="63">
        <f t="shared" si="319"/>
        <v>0</v>
      </c>
      <c r="AY203" s="63">
        <f t="shared" si="319"/>
        <v>0</v>
      </c>
      <c r="AZ203" s="63">
        <f t="shared" si="319"/>
        <v>0</v>
      </c>
      <c r="BA203" s="63">
        <f t="shared" si="319"/>
        <v>0</v>
      </c>
      <c r="BB203" s="63">
        <f t="shared" si="319"/>
        <v>0</v>
      </c>
      <c r="BC203" s="63">
        <f t="shared" si="319"/>
        <v>0</v>
      </c>
      <c r="BD203" s="65">
        <f>SUM(AU203:BC203)</f>
        <v>0</v>
      </c>
      <c r="BF203" s="68">
        <f>+BD203-H203</f>
        <v>0</v>
      </c>
      <c r="BH203" s="63">
        <f t="shared" ref="BH203:BP206" si="320">IF($C203=BH$3,(IF($R203="On",$E203,0)),0)</f>
        <v>0</v>
      </c>
      <c r="BI203" s="63">
        <f t="shared" si="320"/>
        <v>0</v>
      </c>
      <c r="BJ203" s="63">
        <f t="shared" si="320"/>
        <v>0</v>
      </c>
      <c r="BK203" s="63">
        <f t="shared" si="320"/>
        <v>0</v>
      </c>
      <c r="BL203" s="63">
        <f t="shared" si="320"/>
        <v>0</v>
      </c>
      <c r="BM203" s="63">
        <f t="shared" si="320"/>
        <v>0</v>
      </c>
      <c r="BN203" s="63">
        <f t="shared" si="320"/>
        <v>0</v>
      </c>
      <c r="BO203" s="63">
        <f t="shared" si="320"/>
        <v>0</v>
      </c>
      <c r="BP203" s="63">
        <f t="shared" si="320"/>
        <v>0</v>
      </c>
      <c r="BQ203" s="65">
        <f>SUM(BH203:BP203)</f>
        <v>0</v>
      </c>
      <c r="BS203" s="68">
        <f>+BQ203-E203</f>
        <v>0</v>
      </c>
      <c r="BV203" s="63">
        <f t="shared" ref="BV203:CD206" si="321">IF($C203=BV$3,(IF($R203="On",$J203,0)),0)</f>
        <v>0</v>
      </c>
      <c r="BW203" s="63">
        <f t="shared" si="321"/>
        <v>0</v>
      </c>
      <c r="BX203" s="63">
        <f t="shared" si="321"/>
        <v>0</v>
      </c>
      <c r="BY203" s="63">
        <f t="shared" si="321"/>
        <v>0</v>
      </c>
      <c r="BZ203" s="63">
        <f t="shared" si="321"/>
        <v>0</v>
      </c>
      <c r="CA203" s="63">
        <f t="shared" si="321"/>
        <v>0</v>
      </c>
      <c r="CB203" s="63">
        <f t="shared" si="321"/>
        <v>0</v>
      </c>
      <c r="CC203" s="63">
        <f t="shared" si="321"/>
        <v>0</v>
      </c>
      <c r="CD203" s="63">
        <f t="shared" si="321"/>
        <v>0</v>
      </c>
      <c r="CE203" s="65">
        <f>SUM(BV203:CD203)</f>
        <v>0</v>
      </c>
      <c r="CG203" s="68">
        <f>+CE203-S203</f>
        <v>0</v>
      </c>
      <c r="CJ203" s="63">
        <f t="shared" ref="CJ203:CR206" si="322">IF($C203=CJ$3,(IF($R203="On",$G203,0)),0)</f>
        <v>0</v>
      </c>
      <c r="CK203" s="63">
        <f t="shared" si="322"/>
        <v>0</v>
      </c>
      <c r="CL203" s="63">
        <f t="shared" si="322"/>
        <v>0</v>
      </c>
      <c r="CM203" s="63">
        <f t="shared" si="322"/>
        <v>0</v>
      </c>
      <c r="CN203" s="63">
        <f t="shared" si="322"/>
        <v>0</v>
      </c>
      <c r="CO203" s="63">
        <f t="shared" si="322"/>
        <v>0</v>
      </c>
      <c r="CP203" s="63">
        <f t="shared" si="322"/>
        <v>0</v>
      </c>
      <c r="CQ203" s="63">
        <f t="shared" si="322"/>
        <v>0</v>
      </c>
      <c r="CR203" s="63">
        <f t="shared" si="322"/>
        <v>0</v>
      </c>
      <c r="CS203" s="65">
        <f>SUM(CJ203:CR203)</f>
        <v>0</v>
      </c>
      <c r="CU203" s="68">
        <f>+CS203-BV203</f>
        <v>0</v>
      </c>
      <c r="CW203" s="63">
        <f t="shared" ref="CW203:DE206" si="323">IF($C203=CW$3,(IF($R203="On",$F203,0)),0)</f>
        <v>0</v>
      </c>
      <c r="CX203" s="63">
        <f t="shared" si="323"/>
        <v>0</v>
      </c>
      <c r="CY203" s="63">
        <f t="shared" si="323"/>
        <v>0</v>
      </c>
      <c r="CZ203" s="63">
        <f t="shared" si="323"/>
        <v>0</v>
      </c>
      <c r="DA203" s="63">
        <f t="shared" si="323"/>
        <v>0</v>
      </c>
      <c r="DB203" s="63">
        <f t="shared" si="323"/>
        <v>0</v>
      </c>
      <c r="DC203" s="63">
        <f t="shared" si="323"/>
        <v>0</v>
      </c>
      <c r="DD203" s="63">
        <f t="shared" si="323"/>
        <v>0</v>
      </c>
      <c r="DE203" s="63">
        <f t="shared" si="323"/>
        <v>0</v>
      </c>
      <c r="DF203" s="65">
        <f>SUM(CW203:DE203)</f>
        <v>0</v>
      </c>
      <c r="DH203" s="68">
        <f>+DF203-BU203</f>
        <v>0</v>
      </c>
      <c r="DJ203" s="63">
        <f t="shared" ref="DJ203:DR206" si="324">IF($C203=DJ$3,(IF($R203="On",$H203,0)),0)</f>
        <v>0</v>
      </c>
      <c r="DK203" s="63">
        <f t="shared" si="324"/>
        <v>0</v>
      </c>
      <c r="DL203" s="63">
        <f t="shared" si="324"/>
        <v>0</v>
      </c>
      <c r="DM203" s="63">
        <f t="shared" si="324"/>
        <v>0</v>
      </c>
      <c r="DN203" s="63">
        <f t="shared" si="324"/>
        <v>0</v>
      </c>
      <c r="DO203" s="63">
        <f t="shared" si="324"/>
        <v>0</v>
      </c>
      <c r="DP203" s="63">
        <f t="shared" si="324"/>
        <v>0</v>
      </c>
      <c r="DQ203" s="63">
        <f t="shared" si="324"/>
        <v>0</v>
      </c>
      <c r="DR203" s="63">
        <f t="shared" si="324"/>
        <v>0</v>
      </c>
      <c r="DS203" s="65">
        <f>SUM(DJ203:DR203)</f>
        <v>0</v>
      </c>
      <c r="DU203" s="68">
        <f>+DS203-BW203</f>
        <v>0</v>
      </c>
      <c r="DW203" s="63">
        <f t="shared" ref="DW203:EE206" si="325">IF($C203=DW$3,(IF($R203="On",$E203,0)),0)</f>
        <v>0</v>
      </c>
      <c r="DX203" s="63">
        <f t="shared" si="325"/>
        <v>0</v>
      </c>
      <c r="DY203" s="63">
        <f t="shared" si="325"/>
        <v>0</v>
      </c>
      <c r="DZ203" s="63">
        <f t="shared" si="325"/>
        <v>0</v>
      </c>
      <c r="EA203" s="63">
        <f t="shared" si="325"/>
        <v>0</v>
      </c>
      <c r="EB203" s="63">
        <f t="shared" si="325"/>
        <v>0</v>
      </c>
      <c r="EC203" s="63">
        <f t="shared" si="325"/>
        <v>0</v>
      </c>
      <c r="ED203" s="63">
        <f t="shared" si="325"/>
        <v>0</v>
      </c>
      <c r="EE203" s="63">
        <f t="shared" si="325"/>
        <v>0</v>
      </c>
      <c r="EF203" s="65">
        <f>SUM(DW203:EE203)</f>
        <v>0</v>
      </c>
      <c r="EH203" s="68">
        <f>+EF203-BT203</f>
        <v>0</v>
      </c>
      <c r="EK203" s="63">
        <f t="shared" ref="EK203:ES206" si="326">IF($C203=EK$3,(IF($R203="On",$J203,0)),0)</f>
        <v>0</v>
      </c>
      <c r="EL203" s="63">
        <f t="shared" si="326"/>
        <v>0</v>
      </c>
      <c r="EM203" s="63">
        <f t="shared" si="326"/>
        <v>0</v>
      </c>
      <c r="EN203" s="63">
        <f t="shared" si="326"/>
        <v>0</v>
      </c>
      <c r="EO203" s="63">
        <f t="shared" si="326"/>
        <v>0</v>
      </c>
      <c r="EP203" s="63">
        <f t="shared" si="326"/>
        <v>0</v>
      </c>
      <c r="EQ203" s="63">
        <f t="shared" si="326"/>
        <v>0</v>
      </c>
      <c r="ER203" s="63">
        <f t="shared" si="326"/>
        <v>0</v>
      </c>
      <c r="ES203" s="63">
        <f t="shared" si="326"/>
        <v>0</v>
      </c>
      <c r="ET203" s="65">
        <f>SUM(EK203:ES203)</f>
        <v>0</v>
      </c>
      <c r="EV203" s="68">
        <f>+ET203-CH203</f>
        <v>0</v>
      </c>
    </row>
    <row r="204" spans="1:152" s="19" customFormat="1" ht="15" x14ac:dyDescent="0.25">
      <c r="A204" s="18"/>
      <c r="B204" s="21"/>
      <c r="C204" s="21" t="s">
        <v>294</v>
      </c>
      <c r="D204" s="22" t="s">
        <v>288</v>
      </c>
      <c r="E204" s="22"/>
      <c r="F204" s="10"/>
      <c r="G204" s="10">
        <v>2543155</v>
      </c>
      <c r="H204" s="10"/>
      <c r="I204" s="10"/>
      <c r="J204" s="25"/>
      <c r="L204" s="44"/>
      <c r="M204" s="45"/>
      <c r="N204" s="45"/>
      <c r="O204" s="45"/>
      <c r="P204" s="45"/>
      <c r="R204" s="69" t="s">
        <v>282</v>
      </c>
      <c r="S204" s="51"/>
      <c r="U204" s="63">
        <f t="shared" si="317"/>
        <v>0</v>
      </c>
      <c r="V204" s="63">
        <f t="shared" si="317"/>
        <v>0</v>
      </c>
      <c r="W204" s="63">
        <f t="shared" si="317"/>
        <v>0</v>
      </c>
      <c r="X204" s="63">
        <f t="shared" si="317"/>
        <v>0</v>
      </c>
      <c r="Y204" s="63">
        <f t="shared" si="317"/>
        <v>0</v>
      </c>
      <c r="Z204" s="63">
        <f t="shared" si="317"/>
        <v>0</v>
      </c>
      <c r="AA204" s="63">
        <f t="shared" si="317"/>
        <v>0</v>
      </c>
      <c r="AB204" s="63">
        <f t="shared" si="317"/>
        <v>0</v>
      </c>
      <c r="AC204" s="63">
        <f t="shared" si="317"/>
        <v>0</v>
      </c>
      <c r="AD204" s="65">
        <f>SUM(U204:AC204)</f>
        <v>0</v>
      </c>
      <c r="AF204" s="68">
        <f>+AD204-G204</f>
        <v>-2543155</v>
      </c>
      <c r="AH204" s="63">
        <f t="shared" ref="AH204:AP206" si="327">IF($C204=AH$3,(IF($R204="On",$F204,0)),0)</f>
        <v>0</v>
      </c>
      <c r="AI204" s="63">
        <f t="shared" si="327"/>
        <v>0</v>
      </c>
      <c r="AJ204" s="63">
        <f t="shared" si="327"/>
        <v>0</v>
      </c>
      <c r="AK204" s="63">
        <f t="shared" si="327"/>
        <v>0</v>
      </c>
      <c r="AL204" s="63">
        <f t="shared" si="327"/>
        <v>0</v>
      </c>
      <c r="AM204" s="63">
        <f t="shared" si="327"/>
        <v>0</v>
      </c>
      <c r="AN204" s="63">
        <f t="shared" si="327"/>
        <v>0</v>
      </c>
      <c r="AO204" s="63">
        <f t="shared" si="327"/>
        <v>0</v>
      </c>
      <c r="AP204" s="63">
        <f t="shared" si="327"/>
        <v>0</v>
      </c>
      <c r="AQ204" s="65">
        <f>SUM(AH204:AP204)</f>
        <v>0</v>
      </c>
      <c r="AS204" s="68">
        <f>+AQ204-F204</f>
        <v>0</v>
      </c>
      <c r="AU204" s="63">
        <f t="shared" si="319"/>
        <v>0</v>
      </c>
      <c r="AV204" s="63">
        <f t="shared" si="319"/>
        <v>0</v>
      </c>
      <c r="AW204" s="63">
        <f t="shared" si="319"/>
        <v>0</v>
      </c>
      <c r="AX204" s="63">
        <f t="shared" si="319"/>
        <v>0</v>
      </c>
      <c r="AY204" s="63">
        <f t="shared" si="319"/>
        <v>0</v>
      </c>
      <c r="AZ204" s="63">
        <f t="shared" si="319"/>
        <v>0</v>
      </c>
      <c r="BA204" s="63">
        <f t="shared" si="319"/>
        <v>0</v>
      </c>
      <c r="BB204" s="63">
        <f t="shared" si="319"/>
        <v>0</v>
      </c>
      <c r="BC204" s="63">
        <f t="shared" si="319"/>
        <v>0</v>
      </c>
      <c r="BD204" s="65">
        <f>SUM(AU204:BC204)</f>
        <v>0</v>
      </c>
      <c r="BF204" s="68">
        <f>+BD204-H204</f>
        <v>0</v>
      </c>
      <c r="BH204" s="63">
        <f t="shared" si="320"/>
        <v>0</v>
      </c>
      <c r="BI204" s="63">
        <f t="shared" si="320"/>
        <v>0</v>
      </c>
      <c r="BJ204" s="63">
        <f t="shared" si="320"/>
        <v>0</v>
      </c>
      <c r="BK204" s="63">
        <f t="shared" si="320"/>
        <v>0</v>
      </c>
      <c r="BL204" s="63">
        <f t="shared" si="320"/>
        <v>0</v>
      </c>
      <c r="BM204" s="63">
        <f t="shared" si="320"/>
        <v>0</v>
      </c>
      <c r="BN204" s="63">
        <f t="shared" si="320"/>
        <v>0</v>
      </c>
      <c r="BO204" s="63">
        <f t="shared" si="320"/>
        <v>0</v>
      </c>
      <c r="BP204" s="63">
        <f t="shared" si="320"/>
        <v>0</v>
      </c>
      <c r="BQ204" s="65">
        <f>SUM(BH204:BP204)</f>
        <v>0</v>
      </c>
      <c r="BS204" s="68">
        <f>+BQ204-E204</f>
        <v>0</v>
      </c>
      <c r="BV204" s="63">
        <f t="shared" si="321"/>
        <v>0</v>
      </c>
      <c r="BW204" s="63">
        <f t="shared" si="321"/>
        <v>0</v>
      </c>
      <c r="BX204" s="63">
        <f t="shared" si="321"/>
        <v>0</v>
      </c>
      <c r="BY204" s="63">
        <f t="shared" si="321"/>
        <v>0</v>
      </c>
      <c r="BZ204" s="63">
        <f t="shared" si="321"/>
        <v>0</v>
      </c>
      <c r="CA204" s="63">
        <f t="shared" si="321"/>
        <v>0</v>
      </c>
      <c r="CB204" s="63">
        <f t="shared" si="321"/>
        <v>0</v>
      </c>
      <c r="CC204" s="63">
        <f t="shared" si="321"/>
        <v>0</v>
      </c>
      <c r="CD204" s="63">
        <f t="shared" si="321"/>
        <v>0</v>
      </c>
      <c r="CE204" s="65">
        <f>SUM(BV204:CD204)</f>
        <v>0</v>
      </c>
      <c r="CG204" s="68">
        <f>+CE204-S204</f>
        <v>0</v>
      </c>
      <c r="CJ204" s="63">
        <f t="shared" si="322"/>
        <v>0</v>
      </c>
      <c r="CK204" s="63">
        <f t="shared" si="322"/>
        <v>0</v>
      </c>
      <c r="CL204" s="63">
        <f t="shared" si="322"/>
        <v>0</v>
      </c>
      <c r="CM204" s="63">
        <f t="shared" si="322"/>
        <v>0</v>
      </c>
      <c r="CN204" s="63">
        <f t="shared" si="322"/>
        <v>0</v>
      </c>
      <c r="CO204" s="63">
        <f t="shared" si="322"/>
        <v>0</v>
      </c>
      <c r="CP204" s="63">
        <f t="shared" si="322"/>
        <v>0</v>
      </c>
      <c r="CQ204" s="63">
        <f t="shared" si="322"/>
        <v>0</v>
      </c>
      <c r="CR204" s="63">
        <f t="shared" si="322"/>
        <v>0</v>
      </c>
      <c r="CS204" s="65">
        <f>SUM(CJ204:CR204)</f>
        <v>0</v>
      </c>
      <c r="CU204" s="68">
        <f>+CS204-BV204</f>
        <v>0</v>
      </c>
      <c r="CW204" s="63">
        <f t="shared" si="323"/>
        <v>0</v>
      </c>
      <c r="CX204" s="63">
        <f t="shared" si="323"/>
        <v>0</v>
      </c>
      <c r="CY204" s="63">
        <f t="shared" si="323"/>
        <v>0</v>
      </c>
      <c r="CZ204" s="63">
        <f t="shared" si="323"/>
        <v>0</v>
      </c>
      <c r="DA204" s="63">
        <f t="shared" si="323"/>
        <v>0</v>
      </c>
      <c r="DB204" s="63">
        <f t="shared" si="323"/>
        <v>0</v>
      </c>
      <c r="DC204" s="63">
        <f t="shared" si="323"/>
        <v>0</v>
      </c>
      <c r="DD204" s="63">
        <f t="shared" si="323"/>
        <v>0</v>
      </c>
      <c r="DE204" s="63">
        <f t="shared" si="323"/>
        <v>0</v>
      </c>
      <c r="DF204" s="65">
        <f>SUM(CW204:DE204)</f>
        <v>0</v>
      </c>
      <c r="DH204" s="68">
        <f>+DF204-BU204</f>
        <v>0</v>
      </c>
      <c r="DJ204" s="63">
        <f t="shared" si="324"/>
        <v>0</v>
      </c>
      <c r="DK204" s="63">
        <f t="shared" si="324"/>
        <v>0</v>
      </c>
      <c r="DL204" s="63">
        <f t="shared" si="324"/>
        <v>0</v>
      </c>
      <c r="DM204" s="63">
        <f t="shared" si="324"/>
        <v>0</v>
      </c>
      <c r="DN204" s="63">
        <f t="shared" si="324"/>
        <v>0</v>
      </c>
      <c r="DO204" s="63">
        <f t="shared" si="324"/>
        <v>0</v>
      </c>
      <c r="DP204" s="63">
        <f t="shared" si="324"/>
        <v>0</v>
      </c>
      <c r="DQ204" s="63">
        <f t="shared" si="324"/>
        <v>0</v>
      </c>
      <c r="DR204" s="63">
        <f t="shared" si="324"/>
        <v>0</v>
      </c>
      <c r="DS204" s="65">
        <f>SUM(DJ204:DR204)</f>
        <v>0</v>
      </c>
      <c r="DU204" s="68">
        <f>+DS204-BW204</f>
        <v>0</v>
      </c>
      <c r="DW204" s="63">
        <f t="shared" si="325"/>
        <v>0</v>
      </c>
      <c r="DX204" s="63">
        <f t="shared" si="325"/>
        <v>0</v>
      </c>
      <c r="DY204" s="63">
        <f t="shared" si="325"/>
        <v>0</v>
      </c>
      <c r="DZ204" s="63">
        <f t="shared" si="325"/>
        <v>0</v>
      </c>
      <c r="EA204" s="63">
        <f t="shared" si="325"/>
        <v>0</v>
      </c>
      <c r="EB204" s="63">
        <f t="shared" si="325"/>
        <v>0</v>
      </c>
      <c r="EC204" s="63">
        <f t="shared" si="325"/>
        <v>0</v>
      </c>
      <c r="ED204" s="63">
        <f t="shared" si="325"/>
        <v>0</v>
      </c>
      <c r="EE204" s="63">
        <f t="shared" si="325"/>
        <v>0</v>
      </c>
      <c r="EF204" s="65">
        <f>SUM(DW204:EE204)</f>
        <v>0</v>
      </c>
      <c r="EH204" s="68">
        <f>+EF204-BT204</f>
        <v>0</v>
      </c>
      <c r="EK204" s="63">
        <f t="shared" si="326"/>
        <v>0</v>
      </c>
      <c r="EL204" s="63">
        <f t="shared" si="326"/>
        <v>0</v>
      </c>
      <c r="EM204" s="63">
        <f t="shared" si="326"/>
        <v>0</v>
      </c>
      <c r="EN204" s="63">
        <f t="shared" si="326"/>
        <v>0</v>
      </c>
      <c r="EO204" s="63">
        <f t="shared" si="326"/>
        <v>0</v>
      </c>
      <c r="EP204" s="63">
        <f t="shared" si="326"/>
        <v>0</v>
      </c>
      <c r="EQ204" s="63">
        <f t="shared" si="326"/>
        <v>0</v>
      </c>
      <c r="ER204" s="63">
        <f t="shared" si="326"/>
        <v>0</v>
      </c>
      <c r="ES204" s="63">
        <f t="shared" si="326"/>
        <v>0</v>
      </c>
      <c r="ET204" s="65">
        <f>SUM(EK204:ES204)</f>
        <v>0</v>
      </c>
      <c r="EV204" s="68">
        <f>+ET204-CH204</f>
        <v>0</v>
      </c>
    </row>
    <row r="205" spans="1:152" s="19" customFormat="1" ht="15" x14ac:dyDescent="0.25">
      <c r="A205" s="18"/>
      <c r="B205" s="21"/>
      <c r="C205" s="21" t="s">
        <v>294</v>
      </c>
      <c r="D205" s="22" t="s">
        <v>289</v>
      </c>
      <c r="E205" s="22"/>
      <c r="F205" s="10"/>
      <c r="G205" s="10">
        <v>3747679</v>
      </c>
      <c r="H205" s="10"/>
      <c r="I205" s="10"/>
      <c r="J205" s="25"/>
      <c r="L205" s="44"/>
      <c r="M205" s="45"/>
      <c r="N205" s="45"/>
      <c r="O205" s="45"/>
      <c r="P205" s="45"/>
      <c r="R205" s="69" t="s">
        <v>282</v>
      </c>
      <c r="S205" s="51"/>
      <c r="U205" s="63">
        <f t="shared" si="317"/>
        <v>0</v>
      </c>
      <c r="V205" s="63">
        <f t="shared" si="317"/>
        <v>0</v>
      </c>
      <c r="W205" s="63">
        <f t="shared" si="317"/>
        <v>0</v>
      </c>
      <c r="X205" s="63">
        <f t="shared" si="317"/>
        <v>0</v>
      </c>
      <c r="Y205" s="63">
        <f t="shared" si="317"/>
        <v>0</v>
      </c>
      <c r="Z205" s="63">
        <f t="shared" si="317"/>
        <v>0</v>
      </c>
      <c r="AA205" s="63">
        <f t="shared" si="317"/>
        <v>0</v>
      </c>
      <c r="AB205" s="63">
        <f t="shared" si="317"/>
        <v>0</v>
      </c>
      <c r="AC205" s="63">
        <f t="shared" si="317"/>
        <v>0</v>
      </c>
      <c r="AD205" s="65">
        <f>SUM(U205:AC205)</f>
        <v>0</v>
      </c>
      <c r="AF205" s="68">
        <f>+AD205-G205</f>
        <v>-3747679</v>
      </c>
      <c r="AH205" s="63">
        <f t="shared" si="327"/>
        <v>0</v>
      </c>
      <c r="AI205" s="63">
        <f t="shared" si="327"/>
        <v>0</v>
      </c>
      <c r="AJ205" s="63">
        <f t="shared" si="327"/>
        <v>0</v>
      </c>
      <c r="AK205" s="63">
        <f t="shared" si="327"/>
        <v>0</v>
      </c>
      <c r="AL205" s="63">
        <f t="shared" si="327"/>
        <v>0</v>
      </c>
      <c r="AM205" s="63">
        <f t="shared" si="327"/>
        <v>0</v>
      </c>
      <c r="AN205" s="63">
        <f t="shared" si="327"/>
        <v>0</v>
      </c>
      <c r="AO205" s="63">
        <f t="shared" si="327"/>
        <v>0</v>
      </c>
      <c r="AP205" s="63">
        <f t="shared" si="327"/>
        <v>0</v>
      </c>
      <c r="AQ205" s="65">
        <f>SUM(AH205:AP205)</f>
        <v>0</v>
      </c>
      <c r="AS205" s="68">
        <f>+AQ205-F205</f>
        <v>0</v>
      </c>
      <c r="AU205" s="63">
        <f t="shared" si="319"/>
        <v>0</v>
      </c>
      <c r="AV205" s="63">
        <f t="shared" si="319"/>
        <v>0</v>
      </c>
      <c r="AW205" s="63">
        <f t="shared" si="319"/>
        <v>0</v>
      </c>
      <c r="AX205" s="63">
        <f t="shared" si="319"/>
        <v>0</v>
      </c>
      <c r="AY205" s="63">
        <f t="shared" si="319"/>
        <v>0</v>
      </c>
      <c r="AZ205" s="63">
        <f t="shared" si="319"/>
        <v>0</v>
      </c>
      <c r="BA205" s="63">
        <f t="shared" si="319"/>
        <v>0</v>
      </c>
      <c r="BB205" s="63">
        <f t="shared" si="319"/>
        <v>0</v>
      </c>
      <c r="BC205" s="63">
        <f t="shared" si="319"/>
        <v>0</v>
      </c>
      <c r="BD205" s="65">
        <f>SUM(AU205:BC205)</f>
        <v>0</v>
      </c>
      <c r="BF205" s="68">
        <f>+BD205-H205</f>
        <v>0</v>
      </c>
      <c r="BH205" s="63">
        <f t="shared" si="320"/>
        <v>0</v>
      </c>
      <c r="BI205" s="63">
        <f t="shared" si="320"/>
        <v>0</v>
      </c>
      <c r="BJ205" s="63">
        <f t="shared" si="320"/>
        <v>0</v>
      </c>
      <c r="BK205" s="63">
        <f t="shared" si="320"/>
        <v>0</v>
      </c>
      <c r="BL205" s="63">
        <f t="shared" si="320"/>
        <v>0</v>
      </c>
      <c r="BM205" s="63">
        <f t="shared" si="320"/>
        <v>0</v>
      </c>
      <c r="BN205" s="63">
        <f t="shared" si="320"/>
        <v>0</v>
      </c>
      <c r="BO205" s="63">
        <f t="shared" si="320"/>
        <v>0</v>
      </c>
      <c r="BP205" s="63">
        <f t="shared" si="320"/>
        <v>0</v>
      </c>
      <c r="BQ205" s="65">
        <f>SUM(BH205:BP205)</f>
        <v>0</v>
      </c>
      <c r="BS205" s="68">
        <f>+BQ205-E205</f>
        <v>0</v>
      </c>
      <c r="BV205" s="63">
        <f t="shared" si="321"/>
        <v>0</v>
      </c>
      <c r="BW205" s="63">
        <f t="shared" si="321"/>
        <v>0</v>
      </c>
      <c r="BX205" s="63">
        <f t="shared" si="321"/>
        <v>0</v>
      </c>
      <c r="BY205" s="63">
        <f t="shared" si="321"/>
        <v>0</v>
      </c>
      <c r="BZ205" s="63">
        <f t="shared" si="321"/>
        <v>0</v>
      </c>
      <c r="CA205" s="63">
        <f t="shared" si="321"/>
        <v>0</v>
      </c>
      <c r="CB205" s="63">
        <f t="shared" si="321"/>
        <v>0</v>
      </c>
      <c r="CC205" s="63">
        <f t="shared" si="321"/>
        <v>0</v>
      </c>
      <c r="CD205" s="63">
        <f t="shared" si="321"/>
        <v>0</v>
      </c>
      <c r="CE205" s="65">
        <f>SUM(BV205:CD205)</f>
        <v>0</v>
      </c>
      <c r="CG205" s="68">
        <f>+CE205-S205</f>
        <v>0</v>
      </c>
      <c r="CJ205" s="63">
        <f t="shared" si="322"/>
        <v>0</v>
      </c>
      <c r="CK205" s="63">
        <f t="shared" si="322"/>
        <v>0</v>
      </c>
      <c r="CL205" s="63">
        <f t="shared" si="322"/>
        <v>0</v>
      </c>
      <c r="CM205" s="63">
        <f t="shared" si="322"/>
        <v>0</v>
      </c>
      <c r="CN205" s="63">
        <f t="shared" si="322"/>
        <v>0</v>
      </c>
      <c r="CO205" s="63">
        <f t="shared" si="322"/>
        <v>0</v>
      </c>
      <c r="CP205" s="63">
        <f t="shared" si="322"/>
        <v>0</v>
      </c>
      <c r="CQ205" s="63">
        <f t="shared" si="322"/>
        <v>0</v>
      </c>
      <c r="CR205" s="63">
        <f t="shared" si="322"/>
        <v>0</v>
      </c>
      <c r="CS205" s="65">
        <f>SUM(CJ205:CR205)</f>
        <v>0</v>
      </c>
      <c r="CU205" s="68">
        <f>+CS205-BV205</f>
        <v>0</v>
      </c>
      <c r="CW205" s="63">
        <f t="shared" si="323"/>
        <v>0</v>
      </c>
      <c r="CX205" s="63">
        <f t="shared" si="323"/>
        <v>0</v>
      </c>
      <c r="CY205" s="63">
        <f t="shared" si="323"/>
        <v>0</v>
      </c>
      <c r="CZ205" s="63">
        <f t="shared" si="323"/>
        <v>0</v>
      </c>
      <c r="DA205" s="63">
        <f t="shared" si="323"/>
        <v>0</v>
      </c>
      <c r="DB205" s="63">
        <f t="shared" si="323"/>
        <v>0</v>
      </c>
      <c r="DC205" s="63">
        <f t="shared" si="323"/>
        <v>0</v>
      </c>
      <c r="DD205" s="63">
        <f t="shared" si="323"/>
        <v>0</v>
      </c>
      <c r="DE205" s="63">
        <f t="shared" si="323"/>
        <v>0</v>
      </c>
      <c r="DF205" s="65">
        <f>SUM(CW205:DE205)</f>
        <v>0</v>
      </c>
      <c r="DH205" s="68">
        <f>+DF205-BU205</f>
        <v>0</v>
      </c>
      <c r="DJ205" s="63">
        <f t="shared" si="324"/>
        <v>0</v>
      </c>
      <c r="DK205" s="63">
        <f t="shared" si="324"/>
        <v>0</v>
      </c>
      <c r="DL205" s="63">
        <f t="shared" si="324"/>
        <v>0</v>
      </c>
      <c r="DM205" s="63">
        <f t="shared" si="324"/>
        <v>0</v>
      </c>
      <c r="DN205" s="63">
        <f t="shared" si="324"/>
        <v>0</v>
      </c>
      <c r="DO205" s="63">
        <f t="shared" si="324"/>
        <v>0</v>
      </c>
      <c r="DP205" s="63">
        <f t="shared" si="324"/>
        <v>0</v>
      </c>
      <c r="DQ205" s="63">
        <f t="shared" si="324"/>
        <v>0</v>
      </c>
      <c r="DR205" s="63">
        <f t="shared" si="324"/>
        <v>0</v>
      </c>
      <c r="DS205" s="65">
        <f>SUM(DJ205:DR205)</f>
        <v>0</v>
      </c>
      <c r="DU205" s="68">
        <f>+DS205-BW205</f>
        <v>0</v>
      </c>
      <c r="DW205" s="63">
        <f t="shared" si="325"/>
        <v>0</v>
      </c>
      <c r="DX205" s="63">
        <f t="shared" si="325"/>
        <v>0</v>
      </c>
      <c r="DY205" s="63">
        <f t="shared" si="325"/>
        <v>0</v>
      </c>
      <c r="DZ205" s="63">
        <f t="shared" si="325"/>
        <v>0</v>
      </c>
      <c r="EA205" s="63">
        <f t="shared" si="325"/>
        <v>0</v>
      </c>
      <c r="EB205" s="63">
        <f t="shared" si="325"/>
        <v>0</v>
      </c>
      <c r="EC205" s="63">
        <f t="shared" si="325"/>
        <v>0</v>
      </c>
      <c r="ED205" s="63">
        <f t="shared" si="325"/>
        <v>0</v>
      </c>
      <c r="EE205" s="63">
        <f t="shared" si="325"/>
        <v>0</v>
      </c>
      <c r="EF205" s="65">
        <f>SUM(DW205:EE205)</f>
        <v>0</v>
      </c>
      <c r="EH205" s="68">
        <f>+EF205-BT205</f>
        <v>0</v>
      </c>
      <c r="EK205" s="63">
        <f t="shared" si="326"/>
        <v>0</v>
      </c>
      <c r="EL205" s="63">
        <f t="shared" si="326"/>
        <v>0</v>
      </c>
      <c r="EM205" s="63">
        <f t="shared" si="326"/>
        <v>0</v>
      </c>
      <c r="EN205" s="63">
        <f t="shared" si="326"/>
        <v>0</v>
      </c>
      <c r="EO205" s="63">
        <f t="shared" si="326"/>
        <v>0</v>
      </c>
      <c r="EP205" s="63">
        <f t="shared" si="326"/>
        <v>0</v>
      </c>
      <c r="EQ205" s="63">
        <f t="shared" si="326"/>
        <v>0</v>
      </c>
      <c r="ER205" s="63">
        <f t="shared" si="326"/>
        <v>0</v>
      </c>
      <c r="ES205" s="63">
        <f t="shared" si="326"/>
        <v>0</v>
      </c>
      <c r="ET205" s="65">
        <f>SUM(EK205:ES205)</f>
        <v>0</v>
      </c>
      <c r="EV205" s="68">
        <f>+ET205-CH205</f>
        <v>0</v>
      </c>
    </row>
    <row r="206" spans="1:152" s="19" customFormat="1" ht="15" x14ac:dyDescent="0.25">
      <c r="A206" s="18"/>
      <c r="B206" s="21"/>
      <c r="C206" s="21" t="s">
        <v>294</v>
      </c>
      <c r="D206" s="22" t="s">
        <v>290</v>
      </c>
      <c r="E206" s="22"/>
      <c r="F206" s="10"/>
      <c r="G206" s="10">
        <v>1187377</v>
      </c>
      <c r="H206" s="10"/>
      <c r="I206" s="10"/>
      <c r="J206" s="25"/>
      <c r="L206" s="44"/>
      <c r="M206" s="45"/>
      <c r="N206" s="45"/>
      <c r="O206" s="45"/>
      <c r="P206" s="45"/>
      <c r="R206" s="69" t="s">
        <v>282</v>
      </c>
      <c r="S206" s="51"/>
      <c r="U206" s="63">
        <f t="shared" si="317"/>
        <v>0</v>
      </c>
      <c r="V206" s="63">
        <f t="shared" si="317"/>
        <v>0</v>
      </c>
      <c r="W206" s="63">
        <f t="shared" si="317"/>
        <v>0</v>
      </c>
      <c r="X206" s="63">
        <f t="shared" si="317"/>
        <v>0</v>
      </c>
      <c r="Y206" s="63">
        <f t="shared" si="317"/>
        <v>0</v>
      </c>
      <c r="Z206" s="63">
        <f t="shared" si="317"/>
        <v>0</v>
      </c>
      <c r="AA206" s="63">
        <f t="shared" si="317"/>
        <v>0</v>
      </c>
      <c r="AB206" s="63">
        <f t="shared" si="317"/>
        <v>0</v>
      </c>
      <c r="AC206" s="63">
        <f t="shared" si="317"/>
        <v>0</v>
      </c>
      <c r="AD206" s="65">
        <f>SUM(U206:AC206)</f>
        <v>0</v>
      </c>
      <c r="AF206" s="68">
        <f>+AD206-G206</f>
        <v>-1187377</v>
      </c>
      <c r="AH206" s="63">
        <f t="shared" si="327"/>
        <v>0</v>
      </c>
      <c r="AI206" s="63">
        <f t="shared" si="327"/>
        <v>0</v>
      </c>
      <c r="AJ206" s="63">
        <f t="shared" si="327"/>
        <v>0</v>
      </c>
      <c r="AK206" s="63">
        <f t="shared" si="327"/>
        <v>0</v>
      </c>
      <c r="AL206" s="63">
        <f t="shared" si="327"/>
        <v>0</v>
      </c>
      <c r="AM206" s="63">
        <f t="shared" si="327"/>
        <v>0</v>
      </c>
      <c r="AN206" s="63">
        <f t="shared" si="327"/>
        <v>0</v>
      </c>
      <c r="AO206" s="63">
        <f t="shared" si="327"/>
        <v>0</v>
      </c>
      <c r="AP206" s="63">
        <f t="shared" si="327"/>
        <v>0</v>
      </c>
      <c r="AQ206" s="65">
        <f>SUM(AH206:AP206)</f>
        <v>0</v>
      </c>
      <c r="AS206" s="68">
        <f>+AQ206-F206</f>
        <v>0</v>
      </c>
      <c r="AU206" s="63">
        <f t="shared" si="319"/>
        <v>0</v>
      </c>
      <c r="AV206" s="63">
        <f t="shared" si="319"/>
        <v>0</v>
      </c>
      <c r="AW206" s="63">
        <f t="shared" si="319"/>
        <v>0</v>
      </c>
      <c r="AX206" s="63">
        <f t="shared" si="319"/>
        <v>0</v>
      </c>
      <c r="AY206" s="63">
        <f t="shared" si="319"/>
        <v>0</v>
      </c>
      <c r="AZ206" s="63">
        <f t="shared" si="319"/>
        <v>0</v>
      </c>
      <c r="BA206" s="63">
        <f t="shared" si="319"/>
        <v>0</v>
      </c>
      <c r="BB206" s="63">
        <f t="shared" si="319"/>
        <v>0</v>
      </c>
      <c r="BC206" s="63">
        <f t="shared" si="319"/>
        <v>0</v>
      </c>
      <c r="BD206" s="65">
        <f>SUM(AU206:BC206)</f>
        <v>0</v>
      </c>
      <c r="BF206" s="68">
        <f>+BD206-H206</f>
        <v>0</v>
      </c>
      <c r="BH206" s="63">
        <f t="shared" si="320"/>
        <v>0</v>
      </c>
      <c r="BI206" s="63">
        <f t="shared" si="320"/>
        <v>0</v>
      </c>
      <c r="BJ206" s="63">
        <f t="shared" si="320"/>
        <v>0</v>
      </c>
      <c r="BK206" s="63">
        <f t="shared" si="320"/>
        <v>0</v>
      </c>
      <c r="BL206" s="63">
        <f t="shared" si="320"/>
        <v>0</v>
      </c>
      <c r="BM206" s="63">
        <f t="shared" si="320"/>
        <v>0</v>
      </c>
      <c r="BN206" s="63">
        <f t="shared" si="320"/>
        <v>0</v>
      </c>
      <c r="BO206" s="63">
        <f t="shared" si="320"/>
        <v>0</v>
      </c>
      <c r="BP206" s="63">
        <f t="shared" si="320"/>
        <v>0</v>
      </c>
      <c r="BQ206" s="65">
        <f>SUM(BH206:BP206)</f>
        <v>0</v>
      </c>
      <c r="BS206" s="68">
        <f>+BQ206-E206</f>
        <v>0</v>
      </c>
      <c r="BV206" s="63">
        <f t="shared" si="321"/>
        <v>0</v>
      </c>
      <c r="BW206" s="63">
        <f t="shared" si="321"/>
        <v>0</v>
      </c>
      <c r="BX206" s="63">
        <f t="shared" si="321"/>
        <v>0</v>
      </c>
      <c r="BY206" s="63">
        <f t="shared" si="321"/>
        <v>0</v>
      </c>
      <c r="BZ206" s="63">
        <f t="shared" si="321"/>
        <v>0</v>
      </c>
      <c r="CA206" s="63">
        <f t="shared" si="321"/>
        <v>0</v>
      </c>
      <c r="CB206" s="63">
        <f t="shared" si="321"/>
        <v>0</v>
      </c>
      <c r="CC206" s="63">
        <f t="shared" si="321"/>
        <v>0</v>
      </c>
      <c r="CD206" s="63">
        <f t="shared" si="321"/>
        <v>0</v>
      </c>
      <c r="CE206" s="65">
        <f>SUM(BV206:CD206)</f>
        <v>0</v>
      </c>
      <c r="CG206" s="68">
        <f>+CE206-S206</f>
        <v>0</v>
      </c>
      <c r="CJ206" s="63">
        <f t="shared" si="322"/>
        <v>0</v>
      </c>
      <c r="CK206" s="63">
        <f t="shared" si="322"/>
        <v>0</v>
      </c>
      <c r="CL206" s="63">
        <f t="shared" si="322"/>
        <v>0</v>
      </c>
      <c r="CM206" s="63">
        <f t="shared" si="322"/>
        <v>0</v>
      </c>
      <c r="CN206" s="63">
        <f t="shared" si="322"/>
        <v>0</v>
      </c>
      <c r="CO206" s="63">
        <f t="shared" si="322"/>
        <v>0</v>
      </c>
      <c r="CP206" s="63">
        <f t="shared" si="322"/>
        <v>0</v>
      </c>
      <c r="CQ206" s="63">
        <f t="shared" si="322"/>
        <v>0</v>
      </c>
      <c r="CR206" s="63">
        <f t="shared" si="322"/>
        <v>0</v>
      </c>
      <c r="CS206" s="65">
        <f>SUM(CJ206:CR206)</f>
        <v>0</v>
      </c>
      <c r="CU206" s="68">
        <f>+CS206-BV206</f>
        <v>0</v>
      </c>
      <c r="CW206" s="63">
        <f t="shared" si="323"/>
        <v>0</v>
      </c>
      <c r="CX206" s="63">
        <f t="shared" si="323"/>
        <v>0</v>
      </c>
      <c r="CY206" s="63">
        <f t="shared" si="323"/>
        <v>0</v>
      </c>
      <c r="CZ206" s="63">
        <f t="shared" si="323"/>
        <v>0</v>
      </c>
      <c r="DA206" s="63">
        <f t="shared" si="323"/>
        <v>0</v>
      </c>
      <c r="DB206" s="63">
        <f t="shared" si="323"/>
        <v>0</v>
      </c>
      <c r="DC206" s="63">
        <f t="shared" si="323"/>
        <v>0</v>
      </c>
      <c r="DD206" s="63">
        <f t="shared" si="323"/>
        <v>0</v>
      </c>
      <c r="DE206" s="63">
        <f t="shared" si="323"/>
        <v>0</v>
      </c>
      <c r="DF206" s="65">
        <f>SUM(CW206:DE206)</f>
        <v>0</v>
      </c>
      <c r="DH206" s="68">
        <f>+DF206-BU206</f>
        <v>0</v>
      </c>
      <c r="DJ206" s="63">
        <f t="shared" si="324"/>
        <v>0</v>
      </c>
      <c r="DK206" s="63">
        <f t="shared" si="324"/>
        <v>0</v>
      </c>
      <c r="DL206" s="63">
        <f t="shared" si="324"/>
        <v>0</v>
      </c>
      <c r="DM206" s="63">
        <f t="shared" si="324"/>
        <v>0</v>
      </c>
      <c r="DN206" s="63">
        <f t="shared" si="324"/>
        <v>0</v>
      </c>
      <c r="DO206" s="63">
        <f t="shared" si="324"/>
        <v>0</v>
      </c>
      <c r="DP206" s="63">
        <f t="shared" si="324"/>
        <v>0</v>
      </c>
      <c r="DQ206" s="63">
        <f t="shared" si="324"/>
        <v>0</v>
      </c>
      <c r="DR206" s="63">
        <f t="shared" si="324"/>
        <v>0</v>
      </c>
      <c r="DS206" s="65">
        <f>SUM(DJ206:DR206)</f>
        <v>0</v>
      </c>
      <c r="DU206" s="68">
        <f>+DS206-BW206</f>
        <v>0</v>
      </c>
      <c r="DW206" s="63">
        <f t="shared" si="325"/>
        <v>0</v>
      </c>
      <c r="DX206" s="63">
        <f t="shared" si="325"/>
        <v>0</v>
      </c>
      <c r="DY206" s="63">
        <f t="shared" si="325"/>
        <v>0</v>
      </c>
      <c r="DZ206" s="63">
        <f t="shared" si="325"/>
        <v>0</v>
      </c>
      <c r="EA206" s="63">
        <f t="shared" si="325"/>
        <v>0</v>
      </c>
      <c r="EB206" s="63">
        <f t="shared" si="325"/>
        <v>0</v>
      </c>
      <c r="EC206" s="63">
        <f t="shared" si="325"/>
        <v>0</v>
      </c>
      <c r="ED206" s="63">
        <f t="shared" si="325"/>
        <v>0</v>
      </c>
      <c r="EE206" s="63">
        <f t="shared" si="325"/>
        <v>0</v>
      </c>
      <c r="EF206" s="65">
        <f>SUM(DW206:EE206)</f>
        <v>0</v>
      </c>
      <c r="EH206" s="68">
        <f>+EF206-BT206</f>
        <v>0</v>
      </c>
      <c r="EK206" s="63">
        <f t="shared" si="326"/>
        <v>0</v>
      </c>
      <c r="EL206" s="63">
        <f t="shared" si="326"/>
        <v>0</v>
      </c>
      <c r="EM206" s="63">
        <f t="shared" si="326"/>
        <v>0</v>
      </c>
      <c r="EN206" s="63">
        <f t="shared" si="326"/>
        <v>0</v>
      </c>
      <c r="EO206" s="63">
        <f t="shared" si="326"/>
        <v>0</v>
      </c>
      <c r="EP206" s="63">
        <f t="shared" si="326"/>
        <v>0</v>
      </c>
      <c r="EQ206" s="63">
        <f t="shared" si="326"/>
        <v>0</v>
      </c>
      <c r="ER206" s="63">
        <f t="shared" si="326"/>
        <v>0</v>
      </c>
      <c r="ES206" s="63">
        <f t="shared" si="326"/>
        <v>0</v>
      </c>
      <c r="ET206" s="65">
        <f>SUM(EK206:ES206)</f>
        <v>0</v>
      </c>
      <c r="EV206" s="68">
        <f>+ET206-CH206</f>
        <v>0</v>
      </c>
    </row>
    <row r="207" spans="1:152" ht="15.75" customHeight="1" x14ac:dyDescent="0.25">
      <c r="D207"/>
      <c r="E207"/>
      <c r="F207"/>
      <c r="G207"/>
      <c r="H207"/>
      <c r="I207"/>
      <c r="J207"/>
      <c r="L207" s="43"/>
      <c r="M207" s="2"/>
      <c r="N207" s="2"/>
      <c r="O207" s="2"/>
      <c r="P207" s="2"/>
      <c r="R207"/>
      <c r="S207"/>
      <c r="U207"/>
      <c r="AF207" s="68"/>
      <c r="AH207"/>
      <c r="AS207" s="68"/>
      <c r="AU207"/>
      <c r="BF207" s="68"/>
      <c r="BH207"/>
      <c r="BS207" s="68"/>
      <c r="BV207"/>
      <c r="CG207" s="68"/>
      <c r="CJ207"/>
      <c r="CU207" s="68"/>
      <c r="CW207"/>
      <c r="DH207" s="68"/>
      <c r="DJ207"/>
      <c r="DU207" s="68"/>
      <c r="DW207"/>
      <c r="EH207" s="68"/>
      <c r="EK207"/>
      <c r="EV207" s="68"/>
    </row>
    <row r="208" spans="1:152" ht="15.75" customHeight="1" x14ac:dyDescent="0.25">
      <c r="F208" s="76"/>
      <c r="AF208" s="68"/>
      <c r="AS208" s="68"/>
      <c r="BF208" s="68"/>
      <c r="BS208" s="68"/>
      <c r="CG208" s="68"/>
      <c r="CU208" s="68"/>
      <c r="DH208" s="68"/>
      <c r="DU208" s="68"/>
      <c r="EH208" s="68"/>
      <c r="EV208" s="68"/>
    </row>
    <row r="209" spans="32:152" ht="15.75" customHeight="1" x14ac:dyDescent="0.25">
      <c r="AF209" s="68"/>
      <c r="AS209" s="68"/>
      <c r="BF209" s="68"/>
      <c r="BS209" s="68"/>
      <c r="CG209" s="68"/>
      <c r="CU209" s="68"/>
      <c r="DH209" s="68"/>
      <c r="DU209" s="68"/>
      <c r="EH209" s="68"/>
      <c r="EV209" s="68"/>
    </row>
    <row r="210" spans="32:152" ht="15.75" customHeight="1" x14ac:dyDescent="0.25">
      <c r="AF210" s="68"/>
      <c r="AS210" s="68"/>
      <c r="BF210" s="68"/>
      <c r="BS210" s="68"/>
      <c r="CG210" s="68"/>
      <c r="CU210" s="68"/>
      <c r="DH210" s="68"/>
      <c r="DU210" s="68"/>
      <c r="EH210" s="68"/>
      <c r="EV210" s="68"/>
    </row>
    <row r="211" spans="32:152" ht="15.75" customHeight="1" x14ac:dyDescent="0.25">
      <c r="AF211" s="68"/>
      <c r="AS211" s="68"/>
      <c r="BF211" s="68"/>
      <c r="BS211" s="68"/>
      <c r="CG211" s="68"/>
      <c r="CU211" s="68"/>
      <c r="DH211" s="68"/>
      <c r="DU211" s="68"/>
      <c r="EH211" s="68"/>
      <c r="EV211" s="68"/>
    </row>
    <row r="212" spans="32:152" ht="15.75" customHeight="1" x14ac:dyDescent="0.25">
      <c r="AF212" s="68"/>
      <c r="AS212" s="68"/>
      <c r="BF212" s="68"/>
      <c r="BS212" s="68"/>
      <c r="CG212" s="68"/>
      <c r="CU212" s="68"/>
      <c r="DH212" s="68"/>
      <c r="DU212" s="68"/>
      <c r="EH212" s="68"/>
      <c r="EV212" s="68"/>
    </row>
    <row r="213" spans="32:152" ht="15.75" customHeight="1" x14ac:dyDescent="0.25">
      <c r="AF213" s="68"/>
      <c r="AS213" s="68"/>
      <c r="BF213" s="68"/>
      <c r="BS213" s="68"/>
      <c r="CG213" s="68"/>
      <c r="CU213" s="68"/>
      <c r="DH213" s="68"/>
      <c r="DU213" s="68"/>
      <c r="EH213" s="68"/>
      <c r="EV213" s="68"/>
    </row>
    <row r="214" spans="32:152" ht="15.75" customHeight="1" x14ac:dyDescent="0.25">
      <c r="AF214" s="68"/>
      <c r="AS214" s="68"/>
      <c r="BF214" s="68"/>
      <c r="BS214" s="68"/>
      <c r="CG214" s="68"/>
      <c r="CU214" s="68"/>
      <c r="DH214" s="68"/>
      <c r="DU214" s="68"/>
      <c r="EH214" s="68"/>
      <c r="EV214" s="68"/>
    </row>
    <row r="215" spans="32:152" ht="15.75" customHeight="1" x14ac:dyDescent="0.25">
      <c r="AF215" s="68"/>
      <c r="AS215" s="68"/>
      <c r="BF215" s="68"/>
      <c r="BS215" s="68"/>
      <c r="CG215" s="68"/>
      <c r="CU215" s="68"/>
      <c r="DH215" s="68"/>
      <c r="DU215" s="68"/>
      <c r="EH215" s="68"/>
      <c r="EV215" s="68"/>
    </row>
    <row r="216" spans="32:152" ht="15.75" customHeight="1" x14ac:dyDescent="0.25">
      <c r="AF216" s="68"/>
      <c r="AS216" s="68"/>
      <c r="BF216" s="68"/>
      <c r="BS216" s="68"/>
      <c r="CG216" s="68"/>
      <c r="CU216" s="68"/>
      <c r="DH216" s="68"/>
      <c r="DU216" s="68"/>
      <c r="EH216" s="68"/>
      <c r="EV216" s="68"/>
    </row>
    <row r="217" spans="32:152" ht="15.75" customHeight="1" x14ac:dyDescent="0.25">
      <c r="AF217" s="68"/>
      <c r="AS217" s="68"/>
      <c r="BF217" s="68"/>
      <c r="BS217" s="68"/>
      <c r="CG217" s="68"/>
      <c r="CU217" s="68"/>
      <c r="DH217" s="68"/>
      <c r="DU217" s="68"/>
      <c r="EH217" s="68"/>
      <c r="EV217" s="68"/>
    </row>
    <row r="218" spans="32:152" ht="15.75" customHeight="1" x14ac:dyDescent="0.25">
      <c r="AF218" s="68"/>
      <c r="AS218" s="68"/>
      <c r="BF218" s="68"/>
      <c r="BS218" s="68"/>
      <c r="CG218" s="68"/>
      <c r="CU218" s="68"/>
      <c r="DH218" s="68"/>
      <c r="DU218" s="68"/>
      <c r="EH218" s="68"/>
      <c r="EV218" s="68"/>
    </row>
    <row r="219" spans="32:152" ht="15.75" customHeight="1" x14ac:dyDescent="0.25">
      <c r="AF219" s="68"/>
      <c r="AS219" s="68"/>
      <c r="BF219" s="68"/>
      <c r="BS219" s="68"/>
      <c r="CG219" s="68"/>
      <c r="CU219" s="68"/>
      <c r="DH219" s="68"/>
      <c r="DU219" s="68"/>
      <c r="EH219" s="68"/>
      <c r="EV219" s="68"/>
    </row>
    <row r="220" spans="32:152" ht="15.75" customHeight="1" x14ac:dyDescent="0.25">
      <c r="AF220" s="68"/>
      <c r="AS220" s="68"/>
      <c r="BF220" s="68"/>
      <c r="BS220" s="68"/>
      <c r="CG220" s="68"/>
      <c r="CU220" s="68"/>
      <c r="DH220" s="68"/>
      <c r="DU220" s="68"/>
      <c r="EH220" s="68"/>
      <c r="EV220" s="68"/>
    </row>
    <row r="221" spans="32:152" ht="15.75" customHeight="1" x14ac:dyDescent="0.25">
      <c r="AF221" s="68"/>
      <c r="AS221" s="68"/>
      <c r="BF221" s="68"/>
      <c r="BS221" s="68"/>
      <c r="CG221" s="68"/>
      <c r="CU221" s="68"/>
      <c r="DH221" s="68"/>
      <c r="DU221" s="68"/>
      <c r="EH221" s="68"/>
      <c r="EV221" s="68"/>
    </row>
    <row r="222" spans="32:152" ht="15.75" customHeight="1" x14ac:dyDescent="0.25">
      <c r="AF222" s="68"/>
      <c r="AS222" s="68"/>
      <c r="BF222" s="68"/>
      <c r="BS222" s="68"/>
      <c r="CG222" s="68"/>
      <c r="CU222" s="68"/>
      <c r="DH222" s="68"/>
      <c r="DU222" s="68"/>
      <c r="EH222" s="68"/>
      <c r="EV222" s="68"/>
    </row>
    <row r="223" spans="32:152" ht="15.75" customHeight="1" x14ac:dyDescent="0.25">
      <c r="AF223" s="68"/>
      <c r="AS223" s="68"/>
      <c r="BF223" s="68"/>
      <c r="BS223" s="68"/>
      <c r="CG223" s="68"/>
      <c r="CU223" s="68"/>
      <c r="DH223" s="68"/>
      <c r="DU223" s="68"/>
      <c r="EH223" s="68"/>
      <c r="EV223" s="68"/>
    </row>
    <row r="224" spans="32:152" ht="15.75" customHeight="1" x14ac:dyDescent="0.25">
      <c r="AF224" s="68"/>
      <c r="AS224" s="68"/>
      <c r="BF224" s="68"/>
      <c r="BS224" s="68"/>
      <c r="CG224" s="68"/>
      <c r="CU224" s="68"/>
      <c r="DH224" s="68"/>
      <c r="DU224" s="68"/>
      <c r="EH224" s="68"/>
      <c r="EV224" s="68"/>
    </row>
    <row r="225" spans="32:152" ht="15.75" customHeight="1" x14ac:dyDescent="0.25">
      <c r="AF225" s="68"/>
      <c r="AS225" s="68"/>
      <c r="BF225" s="68"/>
      <c r="BS225" s="68"/>
      <c r="CG225" s="68"/>
      <c r="CU225" s="68"/>
      <c r="DH225" s="68"/>
      <c r="DU225" s="68"/>
      <c r="EH225" s="68"/>
      <c r="EV225" s="68"/>
    </row>
    <row r="226" spans="32:152" ht="15.75" customHeight="1" x14ac:dyDescent="0.25">
      <c r="AF226" s="68"/>
      <c r="AS226" s="68"/>
      <c r="BF226" s="68"/>
      <c r="BS226" s="68"/>
      <c r="CG226" s="68"/>
      <c r="CU226" s="68"/>
      <c r="DH226" s="68"/>
      <c r="DU226" s="68"/>
      <c r="EH226" s="68"/>
      <c r="EV226" s="68"/>
    </row>
    <row r="227" spans="32:152" ht="15.75" customHeight="1" x14ac:dyDescent="0.25">
      <c r="AF227" s="68"/>
      <c r="AS227" s="68"/>
      <c r="BF227" s="68"/>
      <c r="BS227" s="68"/>
      <c r="CG227" s="68"/>
      <c r="CU227" s="68"/>
      <c r="DH227" s="68"/>
      <c r="DU227" s="68"/>
      <c r="EH227" s="68"/>
      <c r="EV227" s="68"/>
    </row>
    <row r="228" spans="32:152" ht="15.75" customHeight="1" x14ac:dyDescent="0.25">
      <c r="AF228" s="68"/>
      <c r="AS228" s="68"/>
      <c r="BF228" s="68"/>
      <c r="BS228" s="68"/>
      <c r="CG228" s="68"/>
      <c r="CU228" s="68"/>
      <c r="DH228" s="68"/>
      <c r="DU228" s="68"/>
      <c r="EH228" s="68"/>
      <c r="EV228" s="68"/>
    </row>
    <row r="229" spans="32:152" ht="15.75" customHeight="1" x14ac:dyDescent="0.25">
      <c r="AF229" s="68"/>
      <c r="AS229" s="68"/>
      <c r="BF229" s="68"/>
      <c r="BS229" s="68"/>
      <c r="CG229" s="68"/>
      <c r="CU229" s="68"/>
      <c r="DH229" s="68"/>
      <c r="DU229" s="68"/>
      <c r="EH229" s="68"/>
      <c r="EV229" s="68"/>
    </row>
    <row r="230" spans="32:152" ht="15.75" customHeight="1" x14ac:dyDescent="0.25">
      <c r="AF230" s="68"/>
      <c r="AS230" s="68"/>
      <c r="BF230" s="68"/>
      <c r="BS230" s="68"/>
      <c r="CG230" s="68"/>
      <c r="CU230" s="68"/>
      <c r="DH230" s="68"/>
      <c r="DU230" s="68"/>
      <c r="EH230" s="68"/>
      <c r="EV230" s="68"/>
    </row>
    <row r="231" spans="32:152" ht="15.75" customHeight="1" x14ac:dyDescent="0.25">
      <c r="AF231" s="68"/>
      <c r="AS231" s="68"/>
      <c r="BF231" s="68"/>
      <c r="BS231" s="68"/>
      <c r="CG231" s="68"/>
      <c r="CU231" s="68"/>
      <c r="DH231" s="68"/>
      <c r="DU231" s="68"/>
      <c r="EH231" s="68"/>
      <c r="EV231" s="68"/>
    </row>
    <row r="232" spans="32:152" x14ac:dyDescent="0.25">
      <c r="AF232" s="68"/>
      <c r="AS232" s="68"/>
      <c r="BF232" s="68"/>
      <c r="BS232" s="68"/>
      <c r="CG232" s="68"/>
      <c r="CU232" s="68"/>
      <c r="DH232" s="68"/>
      <c r="DU232" s="68"/>
      <c r="EH232" s="68"/>
      <c r="EV232" s="68"/>
    </row>
    <row r="233" spans="32:152" x14ac:dyDescent="0.25">
      <c r="AF233" s="68"/>
      <c r="AS233" s="68"/>
      <c r="BF233" s="68"/>
      <c r="BS233" s="68"/>
      <c r="CG233" s="68"/>
      <c r="CU233" s="68"/>
      <c r="DH233" s="68"/>
      <c r="DU233" s="68"/>
      <c r="EH233" s="68"/>
      <c r="EV233" s="68"/>
    </row>
    <row r="234" spans="32:152" x14ac:dyDescent="0.25">
      <c r="AF234" s="68"/>
      <c r="AS234" s="68"/>
      <c r="BF234" s="68"/>
      <c r="BS234" s="68"/>
      <c r="CG234" s="68"/>
      <c r="CU234" s="68"/>
      <c r="DH234" s="68"/>
      <c r="DU234" s="68"/>
      <c r="EH234" s="68"/>
      <c r="EV234" s="68"/>
    </row>
    <row r="235" spans="32:152" x14ac:dyDescent="0.25">
      <c r="AF235" s="68"/>
      <c r="AS235" s="68"/>
      <c r="BF235" s="68"/>
      <c r="BS235" s="68"/>
      <c r="CG235" s="68"/>
      <c r="CU235" s="68"/>
      <c r="DH235" s="68"/>
      <c r="DU235" s="68"/>
      <c r="EH235" s="68"/>
      <c r="EV235" s="68"/>
    </row>
    <row r="236" spans="32:152" x14ac:dyDescent="0.25">
      <c r="AF236" s="68"/>
      <c r="AS236" s="68"/>
      <c r="BF236" s="68"/>
      <c r="BS236" s="68"/>
      <c r="CG236" s="68"/>
      <c r="CU236" s="68"/>
      <c r="DH236" s="68"/>
      <c r="DU236" s="68"/>
      <c r="EH236" s="68"/>
      <c r="EV236" s="68"/>
    </row>
    <row r="237" spans="32:152" x14ac:dyDescent="0.25">
      <c r="AF237" s="68"/>
      <c r="AS237" s="68"/>
      <c r="BF237" s="68"/>
      <c r="BS237" s="68"/>
      <c r="CG237" s="68"/>
      <c r="CU237" s="68"/>
      <c r="DH237" s="68"/>
      <c r="DU237" s="68"/>
      <c r="EH237" s="68"/>
      <c r="EV237" s="68"/>
    </row>
    <row r="238" spans="32:152" x14ac:dyDescent="0.25">
      <c r="AF238" s="68"/>
      <c r="AS238" s="68"/>
      <c r="BF238" s="68"/>
      <c r="BS238" s="68"/>
      <c r="CG238" s="68"/>
      <c r="CU238" s="68"/>
      <c r="DH238" s="68"/>
      <c r="DU238" s="68"/>
      <c r="EH238" s="68"/>
      <c r="EV238" s="68"/>
    </row>
    <row r="239" spans="32:152" x14ac:dyDescent="0.25">
      <c r="AF239" s="68"/>
      <c r="AS239" s="68"/>
      <c r="BF239" s="68"/>
      <c r="BS239" s="68"/>
      <c r="CG239" s="68"/>
      <c r="CU239" s="68"/>
      <c r="DH239" s="68"/>
      <c r="DU239" s="68"/>
      <c r="EH239" s="68"/>
      <c r="EV239" s="68"/>
    </row>
    <row r="240" spans="32:152" x14ac:dyDescent="0.25">
      <c r="AF240" s="68"/>
      <c r="AS240" s="68"/>
      <c r="BF240" s="68"/>
      <c r="BS240" s="68"/>
      <c r="CG240" s="68"/>
      <c r="CU240" s="68"/>
      <c r="DH240" s="68"/>
      <c r="DU240" s="68"/>
      <c r="EH240" s="68"/>
      <c r="EV240" s="68"/>
    </row>
    <row r="241" spans="32:152" x14ac:dyDescent="0.25">
      <c r="AF241" s="68"/>
      <c r="AS241" s="68"/>
      <c r="BF241" s="68"/>
      <c r="BS241" s="68"/>
      <c r="CG241" s="68"/>
      <c r="CU241" s="68"/>
      <c r="DH241" s="68"/>
      <c r="DU241" s="68"/>
      <c r="EH241" s="68"/>
      <c r="EV241" s="68"/>
    </row>
    <row r="242" spans="32:152" x14ac:dyDescent="0.25">
      <c r="AF242" s="68"/>
      <c r="AS242" s="68"/>
      <c r="BF242" s="68"/>
      <c r="BS242" s="68"/>
      <c r="CG242" s="68"/>
      <c r="CU242" s="68"/>
      <c r="DH242" s="68"/>
      <c r="DU242" s="68"/>
      <c r="EH242" s="68"/>
      <c r="EV242" s="68"/>
    </row>
    <row r="243" spans="32:152" x14ac:dyDescent="0.25">
      <c r="AF243" s="68"/>
      <c r="AS243" s="68"/>
      <c r="BF243" s="68"/>
      <c r="BS243" s="68"/>
      <c r="CG243" s="68"/>
      <c r="CU243" s="68"/>
      <c r="DH243" s="68"/>
      <c r="DU243" s="68"/>
      <c r="EH243" s="68"/>
      <c r="EV243" s="68"/>
    </row>
    <row r="244" spans="32:152" x14ac:dyDescent="0.25">
      <c r="AF244" s="68"/>
      <c r="AS244" s="68"/>
      <c r="BF244" s="68"/>
      <c r="BS244" s="68"/>
      <c r="CG244" s="68"/>
      <c r="CU244" s="68"/>
      <c r="DH244" s="68"/>
      <c r="DU244" s="68"/>
      <c r="EH244" s="68"/>
      <c r="EV244" s="68"/>
    </row>
    <row r="245" spans="32:152" x14ac:dyDescent="0.25">
      <c r="AF245" s="68"/>
      <c r="AS245" s="68"/>
      <c r="BF245" s="68"/>
      <c r="BS245" s="68"/>
      <c r="CG245" s="68"/>
      <c r="CU245" s="68"/>
      <c r="DH245" s="68"/>
      <c r="DU245" s="68"/>
      <c r="EH245" s="68"/>
      <c r="EV245" s="68"/>
    </row>
    <row r="246" spans="32:152" x14ac:dyDescent="0.25">
      <c r="AF246" s="68"/>
      <c r="AS246" s="68"/>
      <c r="BF246" s="68"/>
      <c r="BS246" s="68"/>
      <c r="CG246" s="68"/>
      <c r="CU246" s="68"/>
      <c r="DH246" s="68"/>
      <c r="DU246" s="68"/>
      <c r="EH246" s="68"/>
      <c r="EV246" s="68"/>
    </row>
    <row r="247" spans="32:152" x14ac:dyDescent="0.25">
      <c r="AF247" s="68"/>
      <c r="AS247" s="68"/>
      <c r="BF247" s="68"/>
      <c r="BS247" s="68"/>
      <c r="CG247" s="68"/>
      <c r="CU247" s="68"/>
      <c r="DH247" s="68"/>
      <c r="DU247" s="68"/>
      <c r="EH247" s="68"/>
      <c r="EV247" s="68"/>
    </row>
    <row r="248" spans="32:152" x14ac:dyDescent="0.25">
      <c r="AF248" s="68"/>
      <c r="AS248" s="68"/>
      <c r="BF248" s="68"/>
      <c r="BS248" s="68"/>
      <c r="CG248" s="68"/>
      <c r="CU248" s="68"/>
      <c r="DH248" s="68"/>
      <c r="DU248" s="68"/>
      <c r="EH248" s="68"/>
      <c r="EV248" s="68"/>
    </row>
    <row r="249" spans="32:152" x14ac:dyDescent="0.25">
      <c r="AF249" s="68"/>
      <c r="AS249" s="68"/>
      <c r="BF249" s="68"/>
      <c r="BS249" s="68"/>
      <c r="CG249" s="68"/>
      <c r="CU249" s="68"/>
      <c r="DH249" s="68"/>
      <c r="DU249" s="68"/>
      <c r="EH249" s="68"/>
      <c r="EV249" s="68"/>
    </row>
    <row r="250" spans="32:152" x14ac:dyDescent="0.25">
      <c r="AF250" s="68"/>
      <c r="AS250" s="68"/>
      <c r="BF250" s="68"/>
      <c r="BS250" s="68"/>
      <c r="CG250" s="68"/>
      <c r="CU250" s="68"/>
      <c r="DH250" s="68"/>
      <c r="DU250" s="68"/>
      <c r="EH250" s="68"/>
      <c r="EV250" s="68"/>
    </row>
    <row r="251" spans="32:152" x14ac:dyDescent="0.25">
      <c r="AF251" s="68"/>
      <c r="AS251" s="68"/>
      <c r="BF251" s="68"/>
      <c r="BS251" s="68"/>
      <c r="CG251" s="68"/>
      <c r="CU251" s="68"/>
      <c r="DH251" s="68"/>
      <c r="DU251" s="68"/>
      <c r="EH251" s="68"/>
      <c r="EV251" s="68"/>
    </row>
    <row r="252" spans="32:152" x14ac:dyDescent="0.25">
      <c r="AF252" s="68"/>
      <c r="AS252" s="68"/>
      <c r="BF252" s="68"/>
      <c r="BS252" s="68"/>
      <c r="CG252" s="68"/>
      <c r="CU252" s="68"/>
      <c r="DH252" s="68"/>
      <c r="DU252" s="68"/>
      <c r="EH252" s="68"/>
      <c r="EV252" s="68"/>
    </row>
    <row r="253" spans="32:152" x14ac:dyDescent="0.25">
      <c r="AF253" s="68"/>
      <c r="AS253" s="68"/>
      <c r="BF253" s="68"/>
      <c r="BS253" s="68"/>
      <c r="CG253" s="68"/>
      <c r="CU253" s="68"/>
      <c r="DH253" s="68"/>
      <c r="DU253" s="68"/>
      <c r="EH253" s="68"/>
      <c r="EV253" s="68"/>
    </row>
    <row r="254" spans="32:152" x14ac:dyDescent="0.25">
      <c r="AF254" s="68"/>
      <c r="AS254" s="68"/>
      <c r="BF254" s="68"/>
      <c r="BS254" s="68"/>
      <c r="CG254" s="68"/>
      <c r="CU254" s="68"/>
      <c r="DH254" s="68"/>
      <c r="DU254" s="68"/>
      <c r="EH254" s="68"/>
      <c r="EV254" s="68"/>
    </row>
    <row r="255" spans="32:152" x14ac:dyDescent="0.25">
      <c r="AF255" s="68"/>
      <c r="AS255" s="68"/>
      <c r="BF255" s="68"/>
      <c r="BS255" s="68"/>
      <c r="CG255" s="68"/>
      <c r="CU255" s="68"/>
      <c r="DH255" s="68"/>
      <c r="DU255" s="68"/>
      <c r="EH255" s="68"/>
      <c r="EV255" s="68"/>
    </row>
    <row r="256" spans="32:152" x14ac:dyDescent="0.25">
      <c r="AF256" s="68"/>
      <c r="AS256" s="68"/>
      <c r="BF256" s="68"/>
      <c r="BS256" s="68"/>
      <c r="CG256" s="68"/>
      <c r="CU256" s="68"/>
      <c r="DH256" s="68"/>
      <c r="DU256" s="68"/>
      <c r="EH256" s="68"/>
      <c r="EV256" s="68"/>
    </row>
    <row r="257" spans="32:152" x14ac:dyDescent="0.25">
      <c r="AF257" s="68"/>
      <c r="AS257" s="68"/>
      <c r="BF257" s="68"/>
      <c r="BS257" s="68"/>
      <c r="CG257" s="68"/>
      <c r="CU257" s="68"/>
      <c r="DH257" s="68"/>
      <c r="DU257" s="68"/>
      <c r="EH257" s="68"/>
      <c r="EV257" s="68"/>
    </row>
    <row r="258" spans="32:152" x14ac:dyDescent="0.25">
      <c r="AF258" s="68"/>
      <c r="AS258" s="68"/>
      <c r="BF258" s="68"/>
      <c r="BS258" s="68"/>
      <c r="CG258" s="68"/>
      <c r="CU258" s="68"/>
      <c r="DH258" s="68"/>
      <c r="DU258" s="68"/>
      <c r="EH258" s="68"/>
      <c r="EV258" s="68"/>
    </row>
    <row r="259" spans="32:152" x14ac:dyDescent="0.25">
      <c r="AF259" s="68"/>
      <c r="AS259" s="68"/>
      <c r="BF259" s="68"/>
      <c r="BS259" s="68"/>
      <c r="CG259" s="68"/>
      <c r="CU259" s="68"/>
      <c r="DH259" s="68"/>
      <c r="DU259" s="68"/>
      <c r="EH259" s="68"/>
      <c r="EV259" s="68"/>
    </row>
    <row r="260" spans="32:152" x14ac:dyDescent="0.25">
      <c r="AF260" s="68"/>
      <c r="AS260" s="68"/>
      <c r="BF260" s="68"/>
      <c r="BS260" s="68"/>
      <c r="CG260" s="68"/>
      <c r="CU260" s="68"/>
      <c r="DH260" s="68"/>
      <c r="DU260" s="68"/>
      <c r="EH260" s="68"/>
      <c r="EV260" s="68"/>
    </row>
    <row r="261" spans="32:152" x14ac:dyDescent="0.25">
      <c r="AF261" s="68"/>
      <c r="AS261" s="68"/>
      <c r="BF261" s="68"/>
      <c r="BS261" s="68"/>
      <c r="CG261" s="68"/>
      <c r="CU261" s="68"/>
      <c r="DH261" s="68"/>
      <c r="DU261" s="68"/>
      <c r="EH261" s="68"/>
      <c r="EV261" s="68"/>
    </row>
    <row r="262" spans="32:152" x14ac:dyDescent="0.25">
      <c r="AF262" s="68"/>
      <c r="AS262" s="68"/>
      <c r="BF262" s="68"/>
      <c r="BS262" s="68"/>
      <c r="CG262" s="68"/>
      <c r="CU262" s="68"/>
      <c r="DH262" s="68"/>
      <c r="DU262" s="68"/>
      <c r="EH262" s="68"/>
      <c r="EV262" s="68"/>
    </row>
    <row r="263" spans="32:152" x14ac:dyDescent="0.25">
      <c r="AF263" s="68"/>
      <c r="AS263" s="68"/>
      <c r="BF263" s="68"/>
      <c r="BS263" s="68"/>
      <c r="CG263" s="68"/>
      <c r="CU263" s="68"/>
      <c r="DH263" s="68"/>
      <c r="DU263" s="68"/>
      <c r="EH263" s="68"/>
      <c r="EV263" s="68"/>
    </row>
    <row r="264" spans="32:152" x14ac:dyDescent="0.25">
      <c r="AF264" s="68"/>
      <c r="AS264" s="68"/>
      <c r="BF264" s="68"/>
      <c r="BS264" s="68"/>
      <c r="CG264" s="68"/>
      <c r="CU264" s="68"/>
      <c r="DH264" s="68"/>
      <c r="DU264" s="68"/>
      <c r="EH264" s="68"/>
      <c r="EV264" s="68"/>
    </row>
    <row r="265" spans="32:152" x14ac:dyDescent="0.25">
      <c r="AF265" s="68"/>
      <c r="AS265" s="68"/>
      <c r="BF265" s="68"/>
      <c r="BS265" s="68"/>
      <c r="CG265" s="68"/>
      <c r="CU265" s="68"/>
      <c r="DH265" s="68"/>
      <c r="DU265" s="68"/>
      <c r="EH265" s="68"/>
      <c r="EV265" s="68"/>
    </row>
    <row r="266" spans="32:152" x14ac:dyDescent="0.25">
      <c r="AF266" s="68"/>
      <c r="AS266" s="68"/>
      <c r="BF266" s="68"/>
      <c r="BS266" s="68"/>
      <c r="CG266" s="68"/>
      <c r="CU266" s="68"/>
      <c r="DH266" s="68"/>
      <c r="DU266" s="68"/>
      <c r="EH266" s="68"/>
      <c r="EV266" s="68"/>
    </row>
    <row r="267" spans="32:152" x14ac:dyDescent="0.25">
      <c r="AF267" s="68"/>
      <c r="AS267" s="68"/>
      <c r="BF267" s="68"/>
      <c r="BS267" s="68"/>
      <c r="CG267" s="68"/>
      <c r="CU267" s="68"/>
      <c r="DH267" s="68"/>
      <c r="DU267" s="68"/>
      <c r="EH267" s="68"/>
      <c r="EV267" s="68"/>
    </row>
    <row r="268" spans="32:152" x14ac:dyDescent="0.25">
      <c r="AF268" s="68"/>
      <c r="AS268" s="68"/>
      <c r="BF268" s="68"/>
      <c r="BS268" s="68"/>
      <c r="CG268" s="68"/>
      <c r="CU268" s="68"/>
      <c r="DH268" s="68"/>
      <c r="DU268" s="68"/>
      <c r="EH268" s="68"/>
      <c r="EV268" s="68"/>
    </row>
    <row r="269" spans="32:152" x14ac:dyDescent="0.25">
      <c r="AF269" s="68"/>
      <c r="AS269" s="68"/>
      <c r="BF269" s="68"/>
      <c r="BS269" s="68"/>
      <c r="CG269" s="68"/>
      <c r="CU269" s="68"/>
      <c r="DH269" s="68"/>
      <c r="DU269" s="68"/>
      <c r="EH269" s="68"/>
      <c r="EV269" s="68"/>
    </row>
    <row r="270" spans="32:152" x14ac:dyDescent="0.25">
      <c r="AF270" s="68"/>
      <c r="AS270" s="68"/>
      <c r="BF270" s="68"/>
      <c r="BS270" s="68"/>
      <c r="CG270" s="68"/>
      <c r="CU270" s="68"/>
      <c r="DH270" s="68"/>
      <c r="DU270" s="68"/>
      <c r="EH270" s="68"/>
      <c r="EV270" s="68"/>
    </row>
    <row r="271" spans="32:152" x14ac:dyDescent="0.25">
      <c r="AF271" s="68"/>
      <c r="AS271" s="68"/>
      <c r="BF271" s="68"/>
      <c r="BS271" s="68"/>
      <c r="CG271" s="68"/>
      <c r="CU271" s="68"/>
      <c r="DH271" s="68"/>
      <c r="DU271" s="68"/>
      <c r="EH271" s="68"/>
      <c r="EV271" s="68"/>
    </row>
    <row r="272" spans="32:152" x14ac:dyDescent="0.25">
      <c r="AF272" s="68"/>
      <c r="AS272" s="68"/>
      <c r="BF272" s="68"/>
      <c r="BS272" s="68"/>
      <c r="CG272" s="68"/>
      <c r="CU272" s="68"/>
      <c r="DH272" s="68"/>
      <c r="DU272" s="68"/>
      <c r="EH272" s="68"/>
      <c r="EV272" s="68"/>
    </row>
    <row r="273" spans="32:152" x14ac:dyDescent="0.25">
      <c r="AF273" s="68"/>
      <c r="AS273" s="68"/>
      <c r="BF273" s="68"/>
      <c r="BS273" s="68"/>
      <c r="CG273" s="68"/>
      <c r="CU273" s="68"/>
      <c r="DH273" s="68"/>
      <c r="DU273" s="68"/>
      <c r="EH273" s="68"/>
      <c r="EV273" s="68"/>
    </row>
    <row r="274" spans="32:152" x14ac:dyDescent="0.25">
      <c r="AF274" s="68"/>
      <c r="AS274" s="68"/>
      <c r="BF274" s="68"/>
      <c r="BS274" s="68"/>
      <c r="CG274" s="68"/>
      <c r="CU274" s="68"/>
      <c r="DH274" s="68"/>
      <c r="DU274" s="68"/>
      <c r="EH274" s="68"/>
      <c r="EV274" s="68"/>
    </row>
    <row r="275" spans="32:152" x14ac:dyDescent="0.25">
      <c r="AF275" s="68"/>
      <c r="AS275" s="68"/>
      <c r="BF275" s="68"/>
      <c r="BS275" s="68"/>
      <c r="CG275" s="68"/>
      <c r="CU275" s="68"/>
      <c r="DH275" s="68"/>
      <c r="DU275" s="68"/>
      <c r="EH275" s="68"/>
      <c r="EV275" s="68"/>
    </row>
    <row r="276" spans="32:152" x14ac:dyDescent="0.25">
      <c r="AF276" s="68"/>
      <c r="AS276" s="68"/>
      <c r="BF276" s="68"/>
      <c r="BS276" s="68"/>
      <c r="CG276" s="68"/>
      <c r="CU276" s="68"/>
      <c r="DH276" s="68"/>
      <c r="DU276" s="68"/>
      <c r="EH276" s="68"/>
      <c r="EV276" s="68"/>
    </row>
    <row r="277" spans="32:152" x14ac:dyDescent="0.25">
      <c r="AF277" s="68"/>
      <c r="AS277" s="68"/>
      <c r="BF277" s="68"/>
      <c r="BS277" s="68"/>
      <c r="CG277" s="68"/>
      <c r="CU277" s="68"/>
      <c r="DH277" s="68"/>
      <c r="DU277" s="68"/>
      <c r="EH277" s="68"/>
      <c r="EV277" s="68"/>
    </row>
  </sheetData>
  <mergeCells count="8">
    <mergeCell ref="A1:O1"/>
    <mergeCell ref="A181:D181"/>
    <mergeCell ref="A189:D189"/>
    <mergeCell ref="A7:J7"/>
    <mergeCell ref="A111:J111"/>
    <mergeCell ref="A151:D151"/>
    <mergeCell ref="A153:J153"/>
    <mergeCell ref="A187:D187"/>
  </mergeCells>
  <conditionalFormatting sqref="EW7:IV9 A7:BU9 EW118:IV139 A118:BU139 A11:XFD11 A141:BU157 EW141:IV157 A159:XFD175 A13:XFD18 A12:BU12 FJ12:IV12 A20:XFD20 A19:BU19 FJ19:IV19 A22:XFD36 A21:BU21 FJ21:IV21 A38:XFD41 A37:BU37 FJ37:IV37 A43:XFD43 A42:BU42 FJ42:IV42 A45:XFD62 A44:BU44 FJ44:IV44 A64:XFD70 A63:BU63 FJ63:IV63 A71:BU71 FJ71:IV71 CI177:EJ186 EK177:IV206 FJ176:IV176 A177:CH206 A176:BU176 A72:XFD116">
    <cfRule type="expression" dxfId="232" priority="73" stopIfTrue="1">
      <formula>$R7="On"</formula>
    </cfRule>
  </conditionalFormatting>
  <conditionalFormatting sqref="BV7:CH9 BV118:CH139 BV141:CH157">
    <cfRule type="expression" dxfId="231" priority="72" stopIfTrue="1">
      <formula>$R7="On"</formula>
    </cfRule>
  </conditionalFormatting>
  <conditionalFormatting sqref="CI189:EJ206 CI187 CT187:CV187 CI188:CV188 DG187:EJ188 CI7:EJ9 CI118:DV139 CI149:EJ157 EF118:EJ139 CI141:DV148 EF141:EJ148">
    <cfRule type="expression" dxfId="230" priority="71" stopIfTrue="1">
      <formula>$R7="On"</formula>
    </cfRule>
  </conditionalFormatting>
  <conditionalFormatting sqref="EK7:EV9 EK118:EV139 EK141:EV157">
    <cfRule type="expression" dxfId="229" priority="70" stopIfTrue="1">
      <formula>$R7="On"</formula>
    </cfRule>
  </conditionalFormatting>
  <conditionalFormatting sqref="CJ187:CS187">
    <cfRule type="expression" dxfId="228" priority="69" stopIfTrue="1">
      <formula>$R187="On"</formula>
    </cfRule>
  </conditionalFormatting>
  <conditionalFormatting sqref="CW188:DF188">
    <cfRule type="expression" dxfId="227" priority="68" stopIfTrue="1">
      <formula>$R188="On"</formula>
    </cfRule>
  </conditionalFormatting>
  <conditionalFormatting sqref="CW187:DF187">
    <cfRule type="expression" dxfId="226" priority="67" stopIfTrue="1">
      <formula>$R187="On"</formula>
    </cfRule>
  </conditionalFormatting>
  <conditionalFormatting sqref="EW10:IV10 A10:BU10">
    <cfRule type="expression" dxfId="225" priority="66" stopIfTrue="1">
      <formula>$R10="On"</formula>
    </cfRule>
  </conditionalFormatting>
  <conditionalFormatting sqref="BV10:CH10">
    <cfRule type="expression" dxfId="224" priority="65" stopIfTrue="1">
      <formula>$R10="On"</formula>
    </cfRule>
  </conditionalFormatting>
  <conditionalFormatting sqref="CI10:EJ10">
    <cfRule type="expression" dxfId="223" priority="64" stopIfTrue="1">
      <formula>$R10="On"</formula>
    </cfRule>
  </conditionalFormatting>
  <conditionalFormatting sqref="EK10:EV10">
    <cfRule type="expression" dxfId="222" priority="63" stopIfTrue="1">
      <formula>$R10="On"</formula>
    </cfRule>
  </conditionalFormatting>
  <conditionalFormatting sqref="A117:BU117 FJ117:IV117">
    <cfRule type="expression" dxfId="221" priority="62" stopIfTrue="1">
      <formula>$R117="On"</formula>
    </cfRule>
  </conditionalFormatting>
  <conditionalFormatting sqref="EK19:EV19">
    <cfRule type="expression" dxfId="220" priority="43" stopIfTrue="1">
      <formula>$R19="On"</formula>
    </cfRule>
  </conditionalFormatting>
  <conditionalFormatting sqref="EW21:FI21">
    <cfRule type="expression" dxfId="219" priority="42" stopIfTrue="1">
      <formula>$R21="On"</formula>
    </cfRule>
  </conditionalFormatting>
  <conditionalFormatting sqref="BV21:CH21">
    <cfRule type="expression" dxfId="218" priority="41" stopIfTrue="1">
      <formula>$R21="On"</formula>
    </cfRule>
  </conditionalFormatting>
  <conditionalFormatting sqref="FJ158:IV158 A158:BU158">
    <cfRule type="expression" dxfId="217" priority="58" stopIfTrue="1">
      <formula>$R158="On"</formula>
    </cfRule>
  </conditionalFormatting>
  <conditionalFormatting sqref="EK12:EV12">
    <cfRule type="expression" dxfId="216" priority="47" stopIfTrue="1">
      <formula>$R12="On"</formula>
    </cfRule>
  </conditionalFormatting>
  <conditionalFormatting sqref="EW19:FI19">
    <cfRule type="expression" dxfId="215" priority="46" stopIfTrue="1">
      <formula>$R19="On"</formula>
    </cfRule>
  </conditionalFormatting>
  <conditionalFormatting sqref="BV19:CH19">
    <cfRule type="expression" dxfId="214" priority="45" stopIfTrue="1">
      <formula>$R19="On"</formula>
    </cfRule>
  </conditionalFormatting>
  <conditionalFormatting sqref="FJ140:IV140 A140:BU140">
    <cfRule type="expression" dxfId="213" priority="54" stopIfTrue="1">
      <formula>$R140="On"</formula>
    </cfRule>
  </conditionalFormatting>
  <conditionalFormatting sqref="EK21:EV21">
    <cfRule type="expression" dxfId="212" priority="39" stopIfTrue="1">
      <formula>$R21="On"</formula>
    </cfRule>
  </conditionalFormatting>
  <conditionalFormatting sqref="EW37:FI37">
    <cfRule type="expression" dxfId="211" priority="38" stopIfTrue="1">
      <formula>$R37="On"</formula>
    </cfRule>
  </conditionalFormatting>
  <conditionalFormatting sqref="BV37:CH37">
    <cfRule type="expression" dxfId="210" priority="37" stopIfTrue="1">
      <formula>$R37="On"</formula>
    </cfRule>
  </conditionalFormatting>
  <conditionalFormatting sqref="EW12:FI12">
    <cfRule type="expression" dxfId="209" priority="50" stopIfTrue="1">
      <formula>$R12="On"</formula>
    </cfRule>
  </conditionalFormatting>
  <conditionalFormatting sqref="BV12:CH12">
    <cfRule type="expression" dxfId="208" priority="49" stopIfTrue="1">
      <formula>$R12="On"</formula>
    </cfRule>
  </conditionalFormatting>
  <conditionalFormatting sqref="CI12:EJ12">
    <cfRule type="expression" dxfId="207" priority="48" stopIfTrue="1">
      <formula>$R12="On"</formula>
    </cfRule>
  </conditionalFormatting>
  <conditionalFormatting sqref="CI19:EJ19">
    <cfRule type="expression" dxfId="206" priority="44" stopIfTrue="1">
      <formula>$R19="On"</formula>
    </cfRule>
  </conditionalFormatting>
  <conditionalFormatting sqref="CI21:EJ21">
    <cfRule type="expression" dxfId="205" priority="40" stopIfTrue="1">
      <formula>$R21="On"</formula>
    </cfRule>
  </conditionalFormatting>
  <conditionalFormatting sqref="CI37:EJ37">
    <cfRule type="expression" dxfId="204" priority="36" stopIfTrue="1">
      <formula>$R37="On"</formula>
    </cfRule>
  </conditionalFormatting>
  <conditionalFormatting sqref="EK37:EV37">
    <cfRule type="expression" dxfId="203" priority="35" stopIfTrue="1">
      <formula>$R37="On"</formula>
    </cfRule>
  </conditionalFormatting>
  <conditionalFormatting sqref="EW42:FI42">
    <cfRule type="expression" dxfId="202" priority="34" stopIfTrue="1">
      <formula>$R42="On"</formula>
    </cfRule>
  </conditionalFormatting>
  <conditionalFormatting sqref="BV42:CH42">
    <cfRule type="expression" dxfId="201" priority="33" stopIfTrue="1">
      <formula>$R42="On"</formula>
    </cfRule>
  </conditionalFormatting>
  <conditionalFormatting sqref="CI42:EJ42">
    <cfRule type="expression" dxfId="200" priority="32" stopIfTrue="1">
      <formula>$R42="On"</formula>
    </cfRule>
  </conditionalFormatting>
  <conditionalFormatting sqref="EK42:EV42">
    <cfRule type="expression" dxfId="199" priority="31" stopIfTrue="1">
      <formula>$R42="On"</formula>
    </cfRule>
  </conditionalFormatting>
  <conditionalFormatting sqref="EW44:FI44">
    <cfRule type="expression" dxfId="198" priority="30" stopIfTrue="1">
      <formula>$R44="On"</formula>
    </cfRule>
  </conditionalFormatting>
  <conditionalFormatting sqref="BV44:CH44">
    <cfRule type="expression" dxfId="197" priority="29" stopIfTrue="1">
      <formula>$R44="On"</formula>
    </cfRule>
  </conditionalFormatting>
  <conditionalFormatting sqref="CI44:EJ44">
    <cfRule type="expression" dxfId="196" priority="28" stopIfTrue="1">
      <formula>$R44="On"</formula>
    </cfRule>
  </conditionalFormatting>
  <conditionalFormatting sqref="EK44:EV44">
    <cfRule type="expression" dxfId="195" priority="27" stopIfTrue="1">
      <formula>$R44="On"</formula>
    </cfRule>
  </conditionalFormatting>
  <conditionalFormatting sqref="EW63:FI63">
    <cfRule type="expression" dxfId="194" priority="26" stopIfTrue="1">
      <formula>$R63="On"</formula>
    </cfRule>
  </conditionalFormatting>
  <conditionalFormatting sqref="BV63:CH63">
    <cfRule type="expression" dxfId="193" priority="25" stopIfTrue="1">
      <formula>$R63="On"</formula>
    </cfRule>
  </conditionalFormatting>
  <conditionalFormatting sqref="CI63:EJ63">
    <cfRule type="expression" dxfId="192" priority="24" stopIfTrue="1">
      <formula>$R63="On"</formula>
    </cfRule>
  </conditionalFormatting>
  <conditionalFormatting sqref="EK63:EV63">
    <cfRule type="expression" dxfId="191" priority="23" stopIfTrue="1">
      <formula>$R63="On"</formula>
    </cfRule>
  </conditionalFormatting>
  <conditionalFormatting sqref="EW71:FI71">
    <cfRule type="expression" dxfId="190" priority="22" stopIfTrue="1">
      <formula>$R71="On"</formula>
    </cfRule>
  </conditionalFormatting>
  <conditionalFormatting sqref="BV71:CH71">
    <cfRule type="expression" dxfId="189" priority="21" stopIfTrue="1">
      <formula>$R71="On"</formula>
    </cfRule>
  </conditionalFormatting>
  <conditionalFormatting sqref="CI71:EJ71">
    <cfRule type="expression" dxfId="188" priority="20" stopIfTrue="1">
      <formula>$R71="On"</formula>
    </cfRule>
  </conditionalFormatting>
  <conditionalFormatting sqref="EK71:EV71">
    <cfRule type="expression" dxfId="187" priority="19" stopIfTrue="1">
      <formula>$R71="On"</formula>
    </cfRule>
  </conditionalFormatting>
  <conditionalFormatting sqref="EW117:FI117">
    <cfRule type="expression" dxfId="186" priority="18" stopIfTrue="1">
      <formula>$R117="On"</formula>
    </cfRule>
  </conditionalFormatting>
  <conditionalFormatting sqref="BV117:CH117">
    <cfRule type="expression" dxfId="185" priority="17" stopIfTrue="1">
      <formula>$R117="On"</formula>
    </cfRule>
  </conditionalFormatting>
  <conditionalFormatting sqref="CI117:EJ117">
    <cfRule type="expression" dxfId="184" priority="16" stopIfTrue="1">
      <formula>$R117="On"</formula>
    </cfRule>
  </conditionalFormatting>
  <conditionalFormatting sqref="EK117:EV117">
    <cfRule type="expression" dxfId="183" priority="15" stopIfTrue="1">
      <formula>$R117="On"</formula>
    </cfRule>
  </conditionalFormatting>
  <conditionalFormatting sqref="EW140:FI140">
    <cfRule type="expression" dxfId="182" priority="14" stopIfTrue="1">
      <formula>$R140="On"</formula>
    </cfRule>
  </conditionalFormatting>
  <conditionalFormatting sqref="BV140:CH140">
    <cfRule type="expression" dxfId="181" priority="13" stopIfTrue="1">
      <formula>$R140="On"</formula>
    </cfRule>
  </conditionalFormatting>
  <conditionalFormatting sqref="CI140:EJ140">
    <cfRule type="expression" dxfId="180" priority="12" stopIfTrue="1">
      <formula>$R140="On"</formula>
    </cfRule>
  </conditionalFormatting>
  <conditionalFormatting sqref="EK140:EV140">
    <cfRule type="expression" dxfId="179" priority="11" stopIfTrue="1">
      <formula>$R140="On"</formula>
    </cfRule>
  </conditionalFormatting>
  <conditionalFormatting sqref="EW158:FI158">
    <cfRule type="expression" dxfId="178" priority="10" stopIfTrue="1">
      <formula>$R158="On"</formula>
    </cfRule>
  </conditionalFormatting>
  <conditionalFormatting sqref="BV158:CH158">
    <cfRule type="expression" dxfId="177" priority="9" stopIfTrue="1">
      <formula>$R158="On"</formula>
    </cfRule>
  </conditionalFormatting>
  <conditionalFormatting sqref="CI158:EJ158">
    <cfRule type="expression" dxfId="176" priority="8" stopIfTrue="1">
      <formula>$R158="On"</formula>
    </cfRule>
  </conditionalFormatting>
  <conditionalFormatting sqref="EK158:EV158">
    <cfRule type="expression" dxfId="175" priority="7" stopIfTrue="1">
      <formula>$R158="On"</formula>
    </cfRule>
  </conditionalFormatting>
  <conditionalFormatting sqref="EW176:FI176">
    <cfRule type="expression" dxfId="174" priority="6" stopIfTrue="1">
      <formula>$R176="On"</formula>
    </cfRule>
  </conditionalFormatting>
  <conditionalFormatting sqref="BV176:CH176">
    <cfRule type="expression" dxfId="173" priority="5" stopIfTrue="1">
      <formula>$R176="On"</formula>
    </cfRule>
  </conditionalFormatting>
  <conditionalFormatting sqref="CI176:EJ176">
    <cfRule type="expression" dxfId="172" priority="4" stopIfTrue="1">
      <formula>$R176="On"</formula>
    </cfRule>
  </conditionalFormatting>
  <conditionalFormatting sqref="EK176:EV176">
    <cfRule type="expression" dxfId="171" priority="3" stopIfTrue="1">
      <formula>$R176="On"</formula>
    </cfRule>
  </conditionalFormatting>
  <conditionalFormatting sqref="DW118:EE139">
    <cfRule type="expression" dxfId="170" priority="2" stopIfTrue="1">
      <formula>$R118="On"</formula>
    </cfRule>
  </conditionalFormatting>
  <conditionalFormatting sqref="DW141:EE148">
    <cfRule type="expression" dxfId="169" priority="1" stopIfTrue="1">
      <formula>$R141="On"</formula>
    </cfRule>
  </conditionalFormatting>
  <dataValidations count="2">
    <dataValidation type="list" allowBlank="1" showInputMessage="1" showErrorMessage="1" sqref="C203:C206 C8:C107 C112:C150 C154:C180">
      <formula1>$U$3:$AC$3</formula1>
    </dataValidation>
    <dataValidation type="list" allowBlank="1" showInputMessage="1" showErrorMessage="1" sqref="R203:R206 R4:R189">
      <formula1>$FQ$1:$FQ$2</formula1>
    </dataValidation>
  </dataValidations>
  <printOptions horizontalCentered="1"/>
  <pageMargins left="0.25" right="0.25" top="0.4375" bottom="0.75" header="0.5" footer="0.25"/>
  <pageSetup paperSize="5" scale="89" fitToHeight="99" orientation="landscape" r:id="rId1"/>
  <headerFooter alignWithMargins="0">
    <oddFooter>&amp;L*Back-up is attached.&amp;CPage &amp;P&amp;R&amp;D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abSelected="1" zoomScale="70" zoomScaleNormal="70" workbookViewId="0">
      <pane xSplit="1" topLeftCell="B1" activePane="topRight" state="frozen"/>
      <selection pane="topRight" activeCell="O20" sqref="O20"/>
    </sheetView>
  </sheetViews>
  <sheetFormatPr defaultRowHeight="13.2" outlineLevelCol="1" x14ac:dyDescent="0.25"/>
  <cols>
    <col min="1" max="1" width="25.44140625" customWidth="1" outlineLevel="1"/>
    <col min="2" max="4" width="14.6640625" customWidth="1" outlineLevel="1"/>
    <col min="5" max="5" width="16.33203125" customWidth="1" outlineLevel="1"/>
    <col min="6" max="6" width="10.6640625" customWidth="1" outlineLevel="1"/>
    <col min="7" max="7" width="8.88671875" customWidth="1" outlineLevel="1"/>
    <col min="8" max="8" width="25.44140625" customWidth="1"/>
    <col min="9" max="12" width="14.6640625" customWidth="1"/>
    <col min="13" max="13" width="10.6640625" customWidth="1"/>
    <col min="16" max="16" width="12.44140625" bestFit="1" customWidth="1"/>
  </cols>
  <sheetData>
    <row r="1" spans="1:13" ht="21.6" thickBot="1" x14ac:dyDescent="0.3">
      <c r="A1" s="194" t="s">
        <v>443</v>
      </c>
      <c r="B1" s="194"/>
      <c r="C1" s="194"/>
      <c r="D1" s="194"/>
      <c r="E1" s="194"/>
      <c r="F1" s="194"/>
      <c r="H1" s="194" t="s">
        <v>433</v>
      </c>
      <c r="I1" s="194"/>
      <c r="J1" s="194"/>
      <c r="K1" s="194"/>
      <c r="L1" s="194"/>
      <c r="M1" s="194"/>
    </row>
    <row r="2" spans="1:13" ht="16.2" thickBot="1" x14ac:dyDescent="0.35">
      <c r="A2" s="195" t="s">
        <v>44</v>
      </c>
      <c r="B2" s="196"/>
      <c r="C2" s="196"/>
      <c r="D2" s="196"/>
      <c r="E2" s="196"/>
      <c r="F2" s="197"/>
      <c r="H2" s="195" t="s">
        <v>44</v>
      </c>
      <c r="I2" s="196"/>
      <c r="J2" s="196"/>
      <c r="K2" s="196"/>
      <c r="L2" s="196"/>
      <c r="M2" s="197"/>
    </row>
    <row r="3" spans="1:13" ht="13.8" x14ac:dyDescent="0.3">
      <c r="A3" s="97" t="s">
        <v>398</v>
      </c>
      <c r="B3" s="98" t="s">
        <v>70</v>
      </c>
      <c r="C3" s="98" t="s">
        <v>53</v>
      </c>
      <c r="D3" s="98" t="s">
        <v>2</v>
      </c>
      <c r="E3" s="98" t="s">
        <v>3</v>
      </c>
      <c r="F3" s="99" t="s">
        <v>4</v>
      </c>
      <c r="H3" s="97" t="s">
        <v>398</v>
      </c>
      <c r="I3" s="98" t="s">
        <v>70</v>
      </c>
      <c r="J3" s="98" t="s">
        <v>53</v>
      </c>
      <c r="K3" s="98" t="s">
        <v>2</v>
      </c>
      <c r="L3" s="98" t="s">
        <v>3</v>
      </c>
      <c r="M3" s="99" t="s">
        <v>4</v>
      </c>
    </row>
    <row r="4" spans="1:13" ht="13.8" x14ac:dyDescent="0.3">
      <c r="A4" s="100" t="s">
        <v>291</v>
      </c>
      <c r="B4" s="101">
        <f>+Council!DW108</f>
        <v>0</v>
      </c>
      <c r="C4" s="101">
        <f>+Council!CW108</f>
        <v>0</v>
      </c>
      <c r="D4" s="101">
        <f>+Council!CJ108</f>
        <v>5352782.2612351002</v>
      </c>
      <c r="E4" s="101">
        <f>+Council!DJ108</f>
        <v>4127989.7387648998</v>
      </c>
      <c r="F4" s="140">
        <f>+Council!EK108</f>
        <v>0</v>
      </c>
      <c r="H4" s="100" t="s">
        <v>291</v>
      </c>
      <c r="I4" s="101">
        <f>+Employees!J12</f>
        <v>0</v>
      </c>
      <c r="J4" s="101">
        <f>+Employees!K12</f>
        <v>0</v>
      </c>
      <c r="K4" s="101">
        <f>+Employees!L12</f>
        <v>1139037</v>
      </c>
      <c r="L4" s="101">
        <f>+Employees!M12</f>
        <v>781794</v>
      </c>
      <c r="M4" s="178">
        <f>+Employees!N12</f>
        <v>0</v>
      </c>
    </row>
    <row r="5" spans="1:13" ht="13.8" x14ac:dyDescent="0.3">
      <c r="A5" s="100" t="s">
        <v>399</v>
      </c>
      <c r="B5" s="101">
        <f>+Council!DX108</f>
        <v>17695000</v>
      </c>
      <c r="C5" s="101">
        <f>+Council!CX108</f>
        <v>7779000</v>
      </c>
      <c r="D5" s="101">
        <f>+Council!CK108</f>
        <v>2469734</v>
      </c>
      <c r="E5" s="101">
        <f>+Council!DK108</f>
        <v>0</v>
      </c>
      <c r="F5" s="140">
        <f>+Council!EL108</f>
        <v>28</v>
      </c>
      <c r="H5" s="100" t="s">
        <v>399</v>
      </c>
      <c r="I5" s="101">
        <f>+Parks!J27</f>
        <v>0</v>
      </c>
      <c r="J5" s="101">
        <f>+Parks!K27</f>
        <v>1653500</v>
      </c>
      <c r="K5" s="101">
        <f>+Parks!L27</f>
        <v>1195775</v>
      </c>
      <c r="L5" s="101">
        <f>+Parks!M27</f>
        <v>0</v>
      </c>
      <c r="M5" s="178">
        <f>+Parks!N27</f>
        <v>18</v>
      </c>
    </row>
    <row r="6" spans="1:13" ht="13.8" x14ac:dyDescent="0.3">
      <c r="A6" s="100" t="s">
        <v>298</v>
      </c>
      <c r="B6" s="101">
        <f>+Council!DY108</f>
        <v>0</v>
      </c>
      <c r="C6" s="102">
        <f>+Council!CY108</f>
        <v>0</v>
      </c>
      <c r="D6" s="102">
        <f>+Council!CL108</f>
        <v>0</v>
      </c>
      <c r="E6" s="102">
        <f>+Council!DL108</f>
        <v>0</v>
      </c>
      <c r="F6" s="141">
        <f>+Council!EM108</f>
        <v>0</v>
      </c>
      <c r="H6" s="100" t="s">
        <v>298</v>
      </c>
      <c r="I6" s="101">
        <f>+Fees!J6</f>
        <v>0</v>
      </c>
      <c r="J6" s="101">
        <f>+Fees!K6</f>
        <v>0</v>
      </c>
      <c r="K6" s="101">
        <f>+Fees!L6</f>
        <v>0</v>
      </c>
      <c r="L6" s="101">
        <f>+Fees!M6</f>
        <v>0</v>
      </c>
      <c r="M6" s="178">
        <f>+Fees!N6</f>
        <v>0</v>
      </c>
    </row>
    <row r="7" spans="1:13" ht="13.8" x14ac:dyDescent="0.3">
      <c r="A7" s="100" t="s">
        <v>292</v>
      </c>
      <c r="B7" s="101">
        <f>+Council!DZ108</f>
        <v>2425644</v>
      </c>
      <c r="C7" s="102">
        <f>+Council!CZ108</f>
        <v>3427730</v>
      </c>
      <c r="D7" s="102">
        <f>+Council!CM108</f>
        <v>4474901</v>
      </c>
      <c r="E7" s="102">
        <f>+Council!DM108</f>
        <v>300000</v>
      </c>
      <c r="F7" s="141">
        <f>+Council!EN108</f>
        <v>3</v>
      </c>
      <c r="H7" s="100" t="s">
        <v>292</v>
      </c>
      <c r="I7" s="101">
        <f>+'Public Safety'!J17</f>
        <v>0</v>
      </c>
      <c r="J7" s="101">
        <f>+'Public Safety'!K17</f>
        <v>4184054</v>
      </c>
      <c r="K7" s="101">
        <f>+'Public Safety'!L17</f>
        <v>3972667</v>
      </c>
      <c r="L7" s="101">
        <f>+'Public Safety'!M17</f>
        <v>300000</v>
      </c>
      <c r="M7" s="178">
        <f>+'Public Safety'!N17</f>
        <v>34</v>
      </c>
    </row>
    <row r="8" spans="1:13" ht="13.8" x14ac:dyDescent="0.3">
      <c r="A8" s="103" t="s">
        <v>293</v>
      </c>
      <c r="B8" s="104">
        <f>+Council!EA108</f>
        <v>0</v>
      </c>
      <c r="C8" s="104">
        <f>+Council!DA108</f>
        <v>0</v>
      </c>
      <c r="D8" s="104">
        <f>+Council!CN108</f>
        <v>0</v>
      </c>
      <c r="E8" s="104">
        <f>+Council!DN108</f>
        <v>492736</v>
      </c>
      <c r="F8" s="142">
        <f>+Council!EO108</f>
        <v>0</v>
      </c>
      <c r="H8" s="103" t="s">
        <v>293</v>
      </c>
      <c r="I8" s="104">
        <f>+Utilities!J7</f>
        <v>0</v>
      </c>
      <c r="J8" s="104">
        <f>+Utilities!K7</f>
        <v>0</v>
      </c>
      <c r="K8" s="104">
        <f>+Utilities!L7</f>
        <v>0</v>
      </c>
      <c r="L8" s="104">
        <f>+Utilities!M7</f>
        <v>0</v>
      </c>
      <c r="M8" s="180">
        <f>+Utilities!N7</f>
        <v>0</v>
      </c>
    </row>
    <row r="9" spans="1:13" ht="13.8" x14ac:dyDescent="0.3">
      <c r="A9" s="105" t="s">
        <v>294</v>
      </c>
      <c r="B9" s="104">
        <f>+Council!EB108</f>
        <v>0</v>
      </c>
      <c r="C9" s="104">
        <f>+Council!DB108</f>
        <v>0</v>
      </c>
      <c r="D9" s="104">
        <f>+Council!CO108</f>
        <v>2093966</v>
      </c>
      <c r="E9" s="104">
        <f>+Council!DO108</f>
        <v>3820</v>
      </c>
      <c r="F9" s="142">
        <f>+Council!EP108</f>
        <v>0</v>
      </c>
      <c r="H9" s="105" t="s">
        <v>294</v>
      </c>
      <c r="I9" s="104">
        <f>+'Financial Policy'!J9</f>
        <v>0</v>
      </c>
      <c r="J9" s="104">
        <f>+'Financial Policy'!K9</f>
        <v>0</v>
      </c>
      <c r="K9" s="104">
        <f>+'Financial Policy'!L9</f>
        <v>2093966</v>
      </c>
      <c r="L9" s="104">
        <f>+'Financial Policy'!M9</f>
        <v>3820</v>
      </c>
      <c r="M9" s="180">
        <f>+'Financial Policy'!N9</f>
        <v>0</v>
      </c>
    </row>
    <row r="10" spans="1:13" ht="13.8" x14ac:dyDescent="0.3">
      <c r="A10" s="105" t="s">
        <v>400</v>
      </c>
      <c r="B10" s="104">
        <f>+Council!EC108</f>
        <v>0</v>
      </c>
      <c r="C10" s="104">
        <f>+Council!DC108</f>
        <v>950000</v>
      </c>
      <c r="D10" s="104">
        <f>+Council!CP108</f>
        <v>17414090</v>
      </c>
      <c r="E10" s="104">
        <f>+Council!DP108</f>
        <v>857928</v>
      </c>
      <c r="F10" s="142">
        <f>+Council!EQ108</f>
        <v>6.25</v>
      </c>
      <c r="H10" s="105" t="s">
        <v>400</v>
      </c>
      <c r="I10" s="104">
        <f>+QoL!J30</f>
        <v>0</v>
      </c>
      <c r="J10" s="104">
        <f>+QoL!K30</f>
        <v>300000</v>
      </c>
      <c r="K10" s="104">
        <f>+QoL!L30</f>
        <v>1781000</v>
      </c>
      <c r="L10" s="104">
        <f>+QoL!M30</f>
        <v>573178</v>
      </c>
      <c r="M10" s="180">
        <f>+QoL!N30</f>
        <v>3.25</v>
      </c>
    </row>
    <row r="11" spans="1:13" ht="13.8" x14ac:dyDescent="0.3">
      <c r="A11" s="105" t="s">
        <v>401</v>
      </c>
      <c r="B11" s="104">
        <f>+Council!ED108</f>
        <v>250000</v>
      </c>
      <c r="C11" s="104">
        <f>+Council!DD108</f>
        <v>650000</v>
      </c>
      <c r="D11" s="104">
        <f>+Council!CQ108</f>
        <v>406408</v>
      </c>
      <c r="E11" s="104">
        <f>+Council!DQ108</f>
        <v>188842</v>
      </c>
      <c r="F11" s="142">
        <f>+Council!ER108</f>
        <v>2</v>
      </c>
      <c r="H11" s="105" t="s">
        <v>401</v>
      </c>
      <c r="I11" s="104">
        <f>+ED!J12</f>
        <v>0</v>
      </c>
      <c r="J11" s="104">
        <f>+ED!K12</f>
        <v>1000000</v>
      </c>
      <c r="K11" s="104">
        <f>+ED!L12</f>
        <v>34500</v>
      </c>
      <c r="L11" s="104">
        <f>+ED!M12</f>
        <v>115500</v>
      </c>
      <c r="M11" s="180">
        <f>+ED!N12</f>
        <v>2</v>
      </c>
    </row>
    <row r="12" spans="1:13" ht="13.8" x14ac:dyDescent="0.3">
      <c r="A12" s="106" t="s">
        <v>402</v>
      </c>
      <c r="B12" s="104">
        <f>+Council!EE108</f>
        <v>0</v>
      </c>
      <c r="C12" s="104">
        <f>+Council!DE108</f>
        <v>350000</v>
      </c>
      <c r="D12" s="104">
        <f>+Council!CR108</f>
        <v>10771959</v>
      </c>
      <c r="E12" s="104">
        <f>+Council!DR108</f>
        <v>218299</v>
      </c>
      <c r="F12" s="140">
        <f>+Council!ES108</f>
        <v>37</v>
      </c>
      <c r="H12" s="106" t="s">
        <v>402</v>
      </c>
      <c r="I12" s="104">
        <f>+HHS!J17</f>
        <v>0</v>
      </c>
      <c r="J12" s="104">
        <f>+HHS!K17</f>
        <v>5004000</v>
      </c>
      <c r="K12" s="104">
        <f>+HHS!L17</f>
        <v>107854</v>
      </c>
      <c r="L12" s="104">
        <f>+HHS!M17</f>
        <v>0</v>
      </c>
      <c r="M12" s="180">
        <f>+HHS!N17</f>
        <v>1</v>
      </c>
    </row>
    <row r="13" spans="1:13" ht="14.4" thickBot="1" x14ac:dyDescent="0.35">
      <c r="A13" s="103"/>
      <c r="B13" s="104"/>
      <c r="C13" s="107"/>
      <c r="D13" s="107"/>
      <c r="E13" s="107"/>
      <c r="F13" s="136"/>
      <c r="H13" s="103"/>
      <c r="I13" s="104"/>
      <c r="J13" s="107"/>
      <c r="K13" s="107"/>
      <c r="L13" s="107"/>
      <c r="M13" s="136"/>
    </row>
    <row r="14" spans="1:13" ht="16.2" thickBot="1" x14ac:dyDescent="0.35">
      <c r="A14" s="108" t="s">
        <v>403</v>
      </c>
      <c r="B14" s="109">
        <f>SUM(B4:B13)</f>
        <v>20370644</v>
      </c>
      <c r="C14" s="109">
        <f>SUM(C4:C13)</f>
        <v>13156730</v>
      </c>
      <c r="D14" s="109">
        <f>SUM(D4:D13)</f>
        <v>42983840.261235103</v>
      </c>
      <c r="E14" s="109">
        <f>SUM(E4:E13)</f>
        <v>6189614.7387648998</v>
      </c>
      <c r="F14" s="135">
        <f>SUM(F4:F13)</f>
        <v>76.25</v>
      </c>
      <c r="H14" s="108" t="s">
        <v>403</v>
      </c>
      <c r="I14" s="109">
        <f>SUM(I4:I13)</f>
        <v>0</v>
      </c>
      <c r="J14" s="109">
        <f>SUM(J4:J13)</f>
        <v>12141554</v>
      </c>
      <c r="K14" s="109">
        <f>SUM(K4:K13)</f>
        <v>10324799</v>
      </c>
      <c r="L14" s="109">
        <f>SUM(L4:L13)</f>
        <v>1774292</v>
      </c>
      <c r="M14" s="181">
        <f>SUM(M4:M13)</f>
        <v>58.25</v>
      </c>
    </row>
    <row r="15" spans="1:13" ht="15" thickBot="1" x14ac:dyDescent="0.35">
      <c r="A15" s="110"/>
      <c r="B15" s="111"/>
      <c r="C15" s="111"/>
      <c r="D15" s="111"/>
      <c r="E15" s="111"/>
      <c r="F15" s="112"/>
      <c r="H15" s="110"/>
      <c r="I15" s="111"/>
      <c r="J15" s="111"/>
      <c r="K15" s="111"/>
      <c r="L15" s="111"/>
      <c r="M15" s="112"/>
    </row>
    <row r="16" spans="1:13" ht="16.2" thickBot="1" x14ac:dyDescent="0.35">
      <c r="A16" s="198" t="s">
        <v>46</v>
      </c>
      <c r="B16" s="199"/>
      <c r="C16" s="199"/>
      <c r="D16" s="199"/>
      <c r="E16" s="199"/>
      <c r="F16" s="200"/>
      <c r="H16" s="198" t="s">
        <v>46</v>
      </c>
      <c r="I16" s="199"/>
      <c r="J16" s="199"/>
      <c r="K16" s="199"/>
      <c r="L16" s="199"/>
      <c r="M16" s="200"/>
    </row>
    <row r="17" spans="1:13" ht="13.8" x14ac:dyDescent="0.3">
      <c r="A17" s="97" t="s">
        <v>398</v>
      </c>
      <c r="B17" s="113" t="s">
        <v>70</v>
      </c>
      <c r="C17" s="113" t="s">
        <v>53</v>
      </c>
      <c r="D17" s="113" t="s">
        <v>2</v>
      </c>
      <c r="E17" s="113" t="s">
        <v>3</v>
      </c>
      <c r="F17" s="114" t="s">
        <v>4</v>
      </c>
      <c r="H17" s="97" t="s">
        <v>398</v>
      </c>
      <c r="I17" s="113" t="s">
        <v>70</v>
      </c>
      <c r="J17" s="113" t="s">
        <v>53</v>
      </c>
      <c r="K17" s="113" t="s">
        <v>2</v>
      </c>
      <c r="L17" s="113" t="s">
        <v>3</v>
      </c>
      <c r="M17" s="114" t="s">
        <v>4</v>
      </c>
    </row>
    <row r="18" spans="1:13" ht="14.4" x14ac:dyDescent="0.3">
      <c r="A18" s="115" t="s">
        <v>291</v>
      </c>
      <c r="B18" s="116">
        <f>+Council!DW151</f>
        <v>0</v>
      </c>
      <c r="C18" s="116">
        <f>+Council!CW151</f>
        <v>0</v>
      </c>
      <c r="D18" s="116">
        <f>+Council!CJ151</f>
        <v>-10272281</v>
      </c>
      <c r="E18" s="116">
        <f>+Council!DJ151</f>
        <v>-27538757</v>
      </c>
      <c r="F18" s="137">
        <f>+Council!EK151</f>
        <v>0</v>
      </c>
      <c r="H18" s="115" t="s">
        <v>291</v>
      </c>
      <c r="I18" s="116">
        <f>+Employees!J24</f>
        <v>0</v>
      </c>
      <c r="J18" s="116">
        <f>+Employees!K24</f>
        <v>0</v>
      </c>
      <c r="K18" s="116">
        <f>+Employees!L24</f>
        <v>-1045203</v>
      </c>
      <c r="L18" s="116">
        <f>+Employees!M24</f>
        <v>-1651689</v>
      </c>
      <c r="M18" s="182">
        <f>+Employees!N24</f>
        <v>0</v>
      </c>
    </row>
    <row r="19" spans="1:13" ht="14.4" x14ac:dyDescent="0.3">
      <c r="A19" s="100" t="s">
        <v>399</v>
      </c>
      <c r="B19" s="117">
        <f>+Council!DX151</f>
        <v>0</v>
      </c>
      <c r="C19" s="117">
        <f>+Council!CX151</f>
        <v>0</v>
      </c>
      <c r="D19" s="117">
        <f>+Council!CK151</f>
        <v>-304662</v>
      </c>
      <c r="E19" s="117">
        <f>+Council!DK151</f>
        <v>0</v>
      </c>
      <c r="F19" s="138">
        <f>+Council!EL151</f>
        <v>-1</v>
      </c>
      <c r="H19" s="100" t="s">
        <v>399</v>
      </c>
      <c r="I19" s="117">
        <f>+Parks!J34</f>
        <v>0</v>
      </c>
      <c r="J19" s="117">
        <f>+Parks!K34</f>
        <v>0</v>
      </c>
      <c r="K19" s="117">
        <f>+Parks!L34</f>
        <v>0</v>
      </c>
      <c r="L19" s="117">
        <f>+Parks!M34</f>
        <v>0</v>
      </c>
      <c r="M19" s="183">
        <f>+Parks!N34</f>
        <v>0</v>
      </c>
    </row>
    <row r="20" spans="1:13" ht="14.4" x14ac:dyDescent="0.3">
      <c r="A20" s="105" t="s">
        <v>298</v>
      </c>
      <c r="B20" s="117">
        <f>+Council!DY151</f>
        <v>0</v>
      </c>
      <c r="C20" s="118">
        <f>+Council!CY151</f>
        <v>0</v>
      </c>
      <c r="D20" s="118">
        <f>+Council!CL151</f>
        <v>0</v>
      </c>
      <c r="E20" s="118">
        <f>+Council!DL151</f>
        <v>0</v>
      </c>
      <c r="F20" s="138">
        <f>+Council!EM151</f>
        <v>0</v>
      </c>
      <c r="H20" s="105" t="s">
        <v>298</v>
      </c>
      <c r="I20" s="117">
        <f>+Fees!J12</f>
        <v>0</v>
      </c>
      <c r="J20" s="117">
        <f>+Fees!K12</f>
        <v>0</v>
      </c>
      <c r="K20" s="117">
        <f>+Fees!L12</f>
        <v>0</v>
      </c>
      <c r="L20" s="117">
        <f>+Fees!M12</f>
        <v>0</v>
      </c>
      <c r="M20" s="183">
        <f>+Fees!N12</f>
        <v>0</v>
      </c>
    </row>
    <row r="21" spans="1:13" ht="14.4" x14ac:dyDescent="0.3">
      <c r="A21" s="105" t="s">
        <v>292</v>
      </c>
      <c r="B21" s="117">
        <f>+Council!DZ151</f>
        <v>-1852920</v>
      </c>
      <c r="C21" s="118">
        <f>+Council!CZ151</f>
        <v>-3106920</v>
      </c>
      <c r="D21" s="118">
        <f>+Council!CM151</f>
        <v>-7419169</v>
      </c>
      <c r="E21" s="118">
        <f>+Council!DM151</f>
        <v>0</v>
      </c>
      <c r="F21" s="138">
        <f>+Council!EN151</f>
        <v>-104</v>
      </c>
      <c r="H21" s="105" t="s">
        <v>292</v>
      </c>
      <c r="I21" s="117">
        <f>+'Public Safety'!J27</f>
        <v>0</v>
      </c>
      <c r="J21" s="117">
        <f>+'Public Safety'!K27</f>
        <v>-1320640</v>
      </c>
      <c r="K21" s="117">
        <f>+'Public Safety'!L27</f>
        <v>-4041700</v>
      </c>
      <c r="L21" s="117">
        <f>+'Public Safety'!M27</f>
        <v>0</v>
      </c>
      <c r="M21" s="183">
        <f>+'Public Safety'!N27</f>
        <v>-65</v>
      </c>
    </row>
    <row r="22" spans="1:13" ht="14.4" x14ac:dyDescent="0.3">
      <c r="A22" s="105" t="s">
        <v>293</v>
      </c>
      <c r="B22" s="117">
        <f>+Council!EA151</f>
        <v>0</v>
      </c>
      <c r="C22" s="117">
        <f>+Council!DA151</f>
        <v>0</v>
      </c>
      <c r="D22" s="117">
        <f>+Council!CN151</f>
        <v>0</v>
      </c>
      <c r="E22" s="117">
        <f>+Council!DN151</f>
        <v>-10309672</v>
      </c>
      <c r="F22" s="138">
        <f>+Council!EO151</f>
        <v>-25</v>
      </c>
      <c r="H22" s="105" t="s">
        <v>293</v>
      </c>
      <c r="I22" s="117">
        <f>+Utilities!J18</f>
        <v>0</v>
      </c>
      <c r="J22" s="117">
        <f>+Utilities!K18</f>
        <v>0</v>
      </c>
      <c r="K22" s="117">
        <f>+Utilities!L18</f>
        <v>0</v>
      </c>
      <c r="L22" s="117">
        <f>+Utilities!M18</f>
        <v>0</v>
      </c>
      <c r="M22" s="186">
        <f>+Council!BZ151</f>
        <v>0</v>
      </c>
    </row>
    <row r="23" spans="1:13" ht="14.4" x14ac:dyDescent="0.3">
      <c r="A23" s="105" t="s">
        <v>294</v>
      </c>
      <c r="B23" s="117">
        <f>+Council!EB151</f>
        <v>-3000000</v>
      </c>
      <c r="C23" s="117">
        <f>+Council!DB151</f>
        <v>-7107017</v>
      </c>
      <c r="D23" s="117">
        <f>+Council!CO151</f>
        <v>-5048923</v>
      </c>
      <c r="E23" s="117">
        <f>+Council!DO151</f>
        <v>-10057258</v>
      </c>
      <c r="F23" s="138">
        <f>+Council!EP151</f>
        <v>-38</v>
      </c>
      <c r="H23" s="105" t="s">
        <v>294</v>
      </c>
      <c r="I23" s="117">
        <f>+'Financial Policy'!J21</f>
        <v>0</v>
      </c>
      <c r="J23" s="117">
        <f>+'Financial Policy'!K21</f>
        <v>-3000000</v>
      </c>
      <c r="K23" s="117">
        <f>+'Financial Policy'!L21</f>
        <v>0</v>
      </c>
      <c r="L23" s="117">
        <f>+'Financial Policy'!M21</f>
        <v>-224000</v>
      </c>
      <c r="M23" s="183">
        <f>+'Financial Policy'!N21</f>
        <v>-1</v>
      </c>
    </row>
    <row r="24" spans="1:13" ht="14.4" x14ac:dyDescent="0.3">
      <c r="A24" s="105" t="s">
        <v>400</v>
      </c>
      <c r="B24" s="117">
        <f>+Council!EC151</f>
        <v>0</v>
      </c>
      <c r="C24" s="117">
        <f>+Council!DC151</f>
        <v>0</v>
      </c>
      <c r="D24" s="117">
        <f>+Council!CP151</f>
        <v>0</v>
      </c>
      <c r="E24" s="117">
        <f>+Council!DP151</f>
        <v>0</v>
      </c>
      <c r="F24" s="138">
        <f>+Council!EQ151</f>
        <v>0</v>
      </c>
      <c r="H24" s="105" t="s">
        <v>400</v>
      </c>
      <c r="I24" s="117">
        <f>+QoL!J36</f>
        <v>0</v>
      </c>
      <c r="J24" s="117">
        <f>+QoL!K36</f>
        <v>0</v>
      </c>
      <c r="K24" s="117">
        <f>+QoL!L36</f>
        <v>0</v>
      </c>
      <c r="L24" s="117">
        <f>+QoL!M36</f>
        <v>0</v>
      </c>
      <c r="M24" s="183">
        <f>+QoL!N36</f>
        <v>0</v>
      </c>
    </row>
    <row r="25" spans="1:13" ht="14.4" x14ac:dyDescent="0.3">
      <c r="A25" s="105" t="s">
        <v>401</v>
      </c>
      <c r="B25" s="117">
        <f>+Council!ED151</f>
        <v>0</v>
      </c>
      <c r="C25" s="117">
        <f>+Council!DD151</f>
        <v>0</v>
      </c>
      <c r="D25" s="117">
        <f>+Council!CQ151</f>
        <v>3924898</v>
      </c>
      <c r="E25" s="117">
        <f>+Council!DQ151</f>
        <v>-12794329</v>
      </c>
      <c r="F25" s="138">
        <f>+Council!ER151</f>
        <v>0</v>
      </c>
      <c r="H25" s="105" t="s">
        <v>401</v>
      </c>
      <c r="I25" s="117">
        <f>+ED!J24</f>
        <v>0</v>
      </c>
      <c r="J25" s="117">
        <f>+ED!K24</f>
        <v>0</v>
      </c>
      <c r="K25" s="117">
        <f>+ED!L24</f>
        <v>0</v>
      </c>
      <c r="L25" s="117">
        <f>+ED!M24</f>
        <v>0</v>
      </c>
      <c r="M25" s="183">
        <f>+ED!N24</f>
        <v>0</v>
      </c>
    </row>
    <row r="26" spans="1:13" ht="14.4" x14ac:dyDescent="0.3">
      <c r="A26" s="106" t="s">
        <v>402</v>
      </c>
      <c r="B26" s="119">
        <f>+Council!EE151</f>
        <v>0</v>
      </c>
      <c r="C26" s="119">
        <f>+Council!DE151</f>
        <v>0</v>
      </c>
      <c r="D26" s="119">
        <f>+Council!CR151</f>
        <v>0</v>
      </c>
      <c r="E26" s="119">
        <f>+Council!DR151</f>
        <v>0</v>
      </c>
      <c r="F26" s="139">
        <f>+Council!ES151</f>
        <v>0</v>
      </c>
      <c r="H26" s="106" t="s">
        <v>402</v>
      </c>
      <c r="I26" s="119">
        <f>+HHS!J23</f>
        <v>0</v>
      </c>
      <c r="J26" s="119">
        <f>+HHS!K23</f>
        <v>0</v>
      </c>
      <c r="K26" s="119">
        <f>+HHS!L23</f>
        <v>0</v>
      </c>
      <c r="L26" s="119">
        <f>+HHS!M23</f>
        <v>0</v>
      </c>
      <c r="M26" s="184">
        <f>+HHS!N23</f>
        <v>0</v>
      </c>
    </row>
    <row r="27" spans="1:13" ht="15" thickBot="1" x14ac:dyDescent="0.35">
      <c r="A27" s="120"/>
      <c r="B27" s="121"/>
      <c r="C27" s="122"/>
      <c r="D27" s="122"/>
      <c r="E27" s="122"/>
      <c r="F27" s="123"/>
      <c r="H27" s="120"/>
      <c r="I27" s="121"/>
      <c r="J27" s="122"/>
      <c r="K27" s="122"/>
      <c r="L27" s="122"/>
      <c r="M27" s="144"/>
    </row>
    <row r="28" spans="1:13" ht="16.2" thickBot="1" x14ac:dyDescent="0.35">
      <c r="A28" s="124" t="s">
        <v>404</v>
      </c>
      <c r="B28" s="125">
        <f>SUM(B18:B26)</f>
        <v>-4852920</v>
      </c>
      <c r="C28" s="125">
        <f>SUM(C18:C26)</f>
        <v>-10213937</v>
      </c>
      <c r="D28" s="125">
        <f>SUM(D18:D26)</f>
        <v>-19120137</v>
      </c>
      <c r="E28" s="125">
        <f>SUM(E18:E26)</f>
        <v>-60700016</v>
      </c>
      <c r="F28" s="134">
        <f>SUM(F18:F27)</f>
        <v>-168</v>
      </c>
      <c r="H28" s="124" t="s">
        <v>404</v>
      </c>
      <c r="I28" s="125">
        <f>SUM(I18:I26)</f>
        <v>0</v>
      </c>
      <c r="J28" s="125">
        <f>SUM(J18:J26)</f>
        <v>-4320640</v>
      </c>
      <c r="K28" s="125">
        <f>SUM(K18:K26)</f>
        <v>-5086903</v>
      </c>
      <c r="L28" s="125">
        <f>SUM(L18:L26)</f>
        <v>-1875689</v>
      </c>
      <c r="M28" s="185">
        <f>SUM(M18:M26)</f>
        <v>-66</v>
      </c>
    </row>
    <row r="29" spans="1:13" ht="16.2" thickBot="1" x14ac:dyDescent="0.35">
      <c r="B29" s="126"/>
      <c r="C29" s="126"/>
      <c r="D29" s="126"/>
      <c r="E29" s="126"/>
      <c r="F29" s="126"/>
      <c r="I29" s="126"/>
      <c r="J29" s="126"/>
      <c r="K29" s="126"/>
      <c r="L29" s="126"/>
      <c r="M29" s="126"/>
    </row>
    <row r="30" spans="1:13" ht="16.2" thickBot="1" x14ac:dyDescent="0.35">
      <c r="A30" s="198" t="s">
        <v>405</v>
      </c>
      <c r="B30" s="199"/>
      <c r="C30" s="199"/>
      <c r="D30" s="199"/>
      <c r="E30" s="199"/>
      <c r="F30" s="200"/>
      <c r="H30" s="198" t="s">
        <v>405</v>
      </c>
      <c r="I30" s="199"/>
      <c r="J30" s="199"/>
      <c r="K30" s="199"/>
      <c r="L30" s="199"/>
      <c r="M30" s="200"/>
    </row>
    <row r="31" spans="1:13" ht="13.8" x14ac:dyDescent="0.3">
      <c r="A31" s="97" t="s">
        <v>398</v>
      </c>
      <c r="B31" s="113" t="s">
        <v>70</v>
      </c>
      <c r="C31" s="113" t="s">
        <v>53</v>
      </c>
      <c r="D31" s="113" t="s">
        <v>2</v>
      </c>
      <c r="E31" s="113" t="s">
        <v>3</v>
      </c>
      <c r="F31" s="114" t="s">
        <v>4</v>
      </c>
      <c r="H31" s="97" t="s">
        <v>398</v>
      </c>
      <c r="I31" s="113" t="s">
        <v>70</v>
      </c>
      <c r="J31" s="113" t="s">
        <v>53</v>
      </c>
      <c r="K31" s="113" t="s">
        <v>2</v>
      </c>
      <c r="L31" s="113" t="s">
        <v>3</v>
      </c>
      <c r="M31" s="114" t="s">
        <v>4</v>
      </c>
    </row>
    <row r="32" spans="1:13" ht="14.4" x14ac:dyDescent="0.3">
      <c r="A32" s="115" t="s">
        <v>291</v>
      </c>
      <c r="B32" s="116">
        <f>+Council!DW181</f>
        <v>0</v>
      </c>
      <c r="C32" s="116">
        <f>+Council!CW181</f>
        <v>0</v>
      </c>
      <c r="D32" s="116">
        <f>+Council!CJ181</f>
        <v>0</v>
      </c>
      <c r="E32" s="116">
        <f>+Council!DJ181</f>
        <v>0</v>
      </c>
      <c r="F32" s="138">
        <f>+Council!EK181</f>
        <v>0</v>
      </c>
      <c r="H32" s="115" t="s">
        <v>291</v>
      </c>
      <c r="I32" s="116">
        <f>+Employees!J28</f>
        <v>0</v>
      </c>
      <c r="J32" s="116">
        <f>+Employees!K28</f>
        <v>0</v>
      </c>
      <c r="K32" s="116">
        <f>+Employees!L28</f>
        <v>0</v>
      </c>
      <c r="L32" s="116">
        <f>+Employees!M28</f>
        <v>0</v>
      </c>
      <c r="M32" s="182">
        <f>+Employees!N28</f>
        <v>0</v>
      </c>
    </row>
    <row r="33" spans="1:16" ht="14.4" x14ac:dyDescent="0.3">
      <c r="A33" s="127" t="s">
        <v>399</v>
      </c>
      <c r="B33" s="117">
        <f>+Council!DX181</f>
        <v>0</v>
      </c>
      <c r="C33" s="117">
        <f>+Council!CX181</f>
        <v>0</v>
      </c>
      <c r="D33" s="117">
        <f>+Council!CK181</f>
        <v>0</v>
      </c>
      <c r="E33" s="117">
        <f>+Council!DK181</f>
        <v>0</v>
      </c>
      <c r="F33" s="138">
        <f>+Council!EL181</f>
        <v>0</v>
      </c>
      <c r="H33" s="127" t="s">
        <v>399</v>
      </c>
      <c r="I33" s="117">
        <f>+Parks!J39</f>
        <v>0</v>
      </c>
      <c r="J33" s="117">
        <f>+Parks!K39</f>
        <v>0</v>
      </c>
      <c r="K33" s="117">
        <f>+Parks!L39</f>
        <v>0</v>
      </c>
      <c r="L33" s="117">
        <f>+Parks!M39</f>
        <v>0</v>
      </c>
      <c r="M33" s="183">
        <f>+Parks!N39</f>
        <v>0</v>
      </c>
    </row>
    <row r="34" spans="1:16" ht="14.4" x14ac:dyDescent="0.3">
      <c r="A34" s="105" t="s">
        <v>298</v>
      </c>
      <c r="B34" s="117">
        <f>+Council!DY181</f>
        <v>0</v>
      </c>
      <c r="C34" s="118">
        <f>+Council!CY181</f>
        <v>0</v>
      </c>
      <c r="D34" s="118">
        <f>+Council!CL181</f>
        <v>1790616</v>
      </c>
      <c r="E34" s="118">
        <f>+Council!DL181</f>
        <v>-43003412</v>
      </c>
      <c r="F34" s="138">
        <f>+Council!EM181</f>
        <v>0</v>
      </c>
      <c r="H34" s="105" t="s">
        <v>298</v>
      </c>
      <c r="I34" s="117">
        <f>+Fees!J21</f>
        <v>0</v>
      </c>
      <c r="J34" s="117">
        <f>+Fees!K21</f>
        <v>0</v>
      </c>
      <c r="K34" s="117">
        <f>+Fees!L21</f>
        <v>1740616</v>
      </c>
      <c r="L34" s="117">
        <f>+Fees!M21</f>
        <v>0</v>
      </c>
      <c r="M34" s="183">
        <f>+Fees!N21</f>
        <v>0</v>
      </c>
    </row>
    <row r="35" spans="1:16" ht="14.4" x14ac:dyDescent="0.3">
      <c r="A35" s="105" t="s">
        <v>292</v>
      </c>
      <c r="B35" s="117">
        <f>+Council!DZ181</f>
        <v>0</v>
      </c>
      <c r="C35" s="118">
        <f>+Council!CZ181</f>
        <v>0</v>
      </c>
      <c r="D35" s="118">
        <f>+Council!CM181</f>
        <v>0</v>
      </c>
      <c r="E35" s="118">
        <f>+Council!DM181</f>
        <v>0</v>
      </c>
      <c r="F35" s="138">
        <f>+Council!EN181</f>
        <v>0</v>
      </c>
      <c r="H35" s="105" t="s">
        <v>292</v>
      </c>
      <c r="I35" s="117">
        <f>+'Public Safety'!J32</f>
        <v>0</v>
      </c>
      <c r="J35" s="117">
        <f>+'Public Safety'!K32</f>
        <v>0</v>
      </c>
      <c r="K35" s="117">
        <f>+'Public Safety'!L32</f>
        <v>0</v>
      </c>
      <c r="L35" s="117">
        <f>+'Public Safety'!M32</f>
        <v>0</v>
      </c>
      <c r="M35" s="183">
        <f>+'Public Safety'!N32</f>
        <v>0</v>
      </c>
    </row>
    <row r="36" spans="1:16" ht="14.4" x14ac:dyDescent="0.3">
      <c r="A36" s="105" t="s">
        <v>406</v>
      </c>
      <c r="B36" s="117">
        <f>+Council!EA181</f>
        <v>0</v>
      </c>
      <c r="C36" s="117">
        <f>+Council!DA181</f>
        <v>0</v>
      </c>
      <c r="D36" s="117">
        <f>+Council!CN181</f>
        <v>0</v>
      </c>
      <c r="E36" s="117">
        <f>+Council!DN181</f>
        <v>-10262000</v>
      </c>
      <c r="F36" s="138">
        <f>+Council!EO181</f>
        <v>0</v>
      </c>
      <c r="H36" s="105" t="s">
        <v>406</v>
      </c>
      <c r="I36" s="117">
        <f>+Utilities!J27</f>
        <v>0</v>
      </c>
      <c r="J36" s="117">
        <f>+Utilities!K27</f>
        <v>0</v>
      </c>
      <c r="K36" s="117">
        <f>+Utilities!L27</f>
        <v>0</v>
      </c>
      <c r="L36" s="117">
        <f>+Utilities!M27</f>
        <v>0</v>
      </c>
      <c r="M36" s="183">
        <f>+Utilities!N27</f>
        <v>0</v>
      </c>
    </row>
    <row r="37" spans="1:16" ht="14.4" x14ac:dyDescent="0.3">
      <c r="A37" s="105" t="s">
        <v>294</v>
      </c>
      <c r="B37" s="119">
        <f>+Council!EB181</f>
        <v>0</v>
      </c>
      <c r="C37" s="119">
        <f>+Council!DB181</f>
        <v>3086860</v>
      </c>
      <c r="D37" s="119">
        <f>+Council!CO181</f>
        <v>-8844278</v>
      </c>
      <c r="E37" s="119">
        <f>+Council!DO181</f>
        <v>-1859254</v>
      </c>
      <c r="F37" s="139">
        <f>+Council!EP181</f>
        <v>0</v>
      </c>
      <c r="H37" s="105" t="s">
        <v>294</v>
      </c>
      <c r="I37" s="119">
        <f>+'Financial Policy'!J32</f>
        <v>0</v>
      </c>
      <c r="J37" s="119">
        <f>+'Financial Policy'!K32</f>
        <v>4985926</v>
      </c>
      <c r="K37" s="119">
        <f>+'Financial Policy'!L32</f>
        <v>0</v>
      </c>
      <c r="L37" s="119">
        <f>+'Financial Policy'!M32</f>
        <v>0</v>
      </c>
      <c r="M37" s="184">
        <f>+'Financial Policy'!N32</f>
        <v>0</v>
      </c>
    </row>
    <row r="38" spans="1:16" ht="14.4" x14ac:dyDescent="0.3">
      <c r="A38" s="105" t="s">
        <v>400</v>
      </c>
      <c r="B38" s="119">
        <f>+Council!EC181</f>
        <v>0</v>
      </c>
      <c r="C38" s="128">
        <f>+Council!DC181</f>
        <v>0</v>
      </c>
      <c r="D38" s="128">
        <f>+Council!CP181</f>
        <v>0</v>
      </c>
      <c r="E38" s="128">
        <f>+Council!DP181</f>
        <v>0</v>
      </c>
      <c r="F38" s="139">
        <f>+Council!EQ181</f>
        <v>0</v>
      </c>
      <c r="H38" s="105" t="s">
        <v>400</v>
      </c>
      <c r="I38" s="119">
        <f>+QoL!J41</f>
        <v>0</v>
      </c>
      <c r="J38" s="119">
        <f>+QoL!K41</f>
        <v>0</v>
      </c>
      <c r="K38" s="119">
        <f>+QoL!L41</f>
        <v>0</v>
      </c>
      <c r="L38" s="119">
        <f>+QoL!M41</f>
        <v>0</v>
      </c>
      <c r="M38" s="184">
        <f>+QoL!N41</f>
        <v>0</v>
      </c>
    </row>
    <row r="39" spans="1:16" ht="14.4" x14ac:dyDescent="0.3">
      <c r="A39" s="105" t="s">
        <v>401</v>
      </c>
      <c r="B39" s="119">
        <f>+Council!ED181</f>
        <v>0</v>
      </c>
      <c r="C39" s="119">
        <f>+Council!DD181</f>
        <v>0</v>
      </c>
      <c r="D39" s="119">
        <f>+Council!CQ181</f>
        <v>0</v>
      </c>
      <c r="E39" s="119">
        <f>+Council!DQ181</f>
        <v>0</v>
      </c>
      <c r="F39" s="139">
        <f>+Council!ER181</f>
        <v>0</v>
      </c>
      <c r="H39" s="105" t="s">
        <v>401</v>
      </c>
      <c r="I39" s="119">
        <f>+ED!J29</f>
        <v>0</v>
      </c>
      <c r="J39" s="119">
        <f>+ED!K29</f>
        <v>0</v>
      </c>
      <c r="K39" s="119">
        <f>+ED!L29</f>
        <v>0</v>
      </c>
      <c r="L39" s="119">
        <f>+ED!M29</f>
        <v>0</v>
      </c>
      <c r="M39" s="184">
        <f>+ED!N29</f>
        <v>0</v>
      </c>
    </row>
    <row r="40" spans="1:16" ht="14.4" x14ac:dyDescent="0.3">
      <c r="A40" s="106" t="s">
        <v>402</v>
      </c>
      <c r="B40" s="119">
        <f>+Council!EE181</f>
        <v>0</v>
      </c>
      <c r="C40" s="119">
        <f>+Council!DE181</f>
        <v>0</v>
      </c>
      <c r="D40" s="119">
        <f>+Council!CR181</f>
        <v>0</v>
      </c>
      <c r="E40" s="119">
        <f>+Council!DR181</f>
        <v>0</v>
      </c>
      <c r="F40" s="138">
        <f>+Council!ES181</f>
        <v>0</v>
      </c>
      <c r="H40" s="106" t="s">
        <v>402</v>
      </c>
      <c r="I40" s="119">
        <f>+HHS!J28</f>
        <v>0</v>
      </c>
      <c r="J40" s="119">
        <f>+HHS!K28</f>
        <v>0</v>
      </c>
      <c r="K40" s="119">
        <f>+HHS!L28</f>
        <v>0</v>
      </c>
      <c r="L40" s="119">
        <f>+HHS!M28</f>
        <v>0</v>
      </c>
      <c r="M40" s="119">
        <f>+HHS!N28</f>
        <v>0</v>
      </c>
    </row>
    <row r="41" spans="1:16" ht="15" thickBot="1" x14ac:dyDescent="0.35">
      <c r="A41" s="106" t="s">
        <v>408</v>
      </c>
      <c r="B41" s="119"/>
      <c r="C41" s="128">
        <f>-Staff!E62</f>
        <v>866804.31089999992</v>
      </c>
      <c r="D41" s="128">
        <f>-Staff!F62</f>
        <v>5911626</v>
      </c>
      <c r="E41" s="128"/>
      <c r="F41" s="129"/>
      <c r="H41" s="106" t="s">
        <v>408</v>
      </c>
      <c r="I41" s="119"/>
      <c r="J41" s="128">
        <f>-Staff!E62</f>
        <v>866804.31089999992</v>
      </c>
      <c r="K41" s="128">
        <f>-Staff!F62</f>
        <v>5911626</v>
      </c>
      <c r="L41" s="128"/>
      <c r="M41" s="145"/>
    </row>
    <row r="42" spans="1:16" ht="16.2" thickBot="1" x14ac:dyDescent="0.35">
      <c r="A42" s="130" t="s">
        <v>407</v>
      </c>
      <c r="B42" s="125">
        <f>SUM(B32:B41)</f>
        <v>0</v>
      </c>
      <c r="C42" s="125">
        <f>SUM(C32:C41)</f>
        <v>3953664.3108999999</v>
      </c>
      <c r="D42" s="125">
        <f>SUM(D32:D41)</f>
        <v>-1142036</v>
      </c>
      <c r="E42" s="125">
        <f>SUM(E32:E41)</f>
        <v>-55124666</v>
      </c>
      <c r="F42" s="134">
        <f>SUM(F32:F41)</f>
        <v>0</v>
      </c>
      <c r="H42" s="130" t="s">
        <v>407</v>
      </c>
      <c r="I42" s="125">
        <f>SUM(I32:I41)</f>
        <v>0</v>
      </c>
      <c r="J42" s="125">
        <f>SUM(J32:J41)</f>
        <v>5852730.3108999999</v>
      </c>
      <c r="K42" s="125">
        <f>SUM(K32:K41)</f>
        <v>7652242</v>
      </c>
      <c r="L42" s="125">
        <f>SUM(L32:L41)</f>
        <v>0</v>
      </c>
      <c r="M42" s="134">
        <f>SUM(M32:M41)</f>
        <v>0</v>
      </c>
    </row>
    <row r="43" spans="1:16" ht="15.6" x14ac:dyDescent="0.3">
      <c r="B43" s="126"/>
      <c r="C43" s="126"/>
      <c r="D43" s="126"/>
      <c r="E43" s="126"/>
      <c r="F43" s="126"/>
      <c r="I43" s="126"/>
      <c r="J43" s="126"/>
      <c r="K43" s="126"/>
      <c r="L43" s="126"/>
      <c r="M43" s="146"/>
    </row>
    <row r="44" spans="1:16" ht="31.95" customHeight="1" x14ac:dyDescent="0.3">
      <c r="A44" s="143" t="s">
        <v>409</v>
      </c>
      <c r="B44" s="132">
        <f>+B28+B14-B42</f>
        <v>15517724</v>
      </c>
      <c r="C44" s="132">
        <f>+C28+C14-C42</f>
        <v>-1010871.3108999999</v>
      </c>
      <c r="D44" s="132">
        <f>+D28+D14-D42</f>
        <v>25005739.261235103</v>
      </c>
      <c r="E44" s="132">
        <f>+E28+E14-E42</f>
        <v>614264.73876489699</v>
      </c>
      <c r="F44" s="133">
        <f>+F28+F14-F42</f>
        <v>-91.75</v>
      </c>
      <c r="H44" s="131" t="s">
        <v>450</v>
      </c>
      <c r="I44" s="132">
        <f>+I42+(I28*-1)-I14</f>
        <v>0</v>
      </c>
      <c r="J44" s="132">
        <f>+J42+(J28*-1)-J14</f>
        <v>-1968183.689100001</v>
      </c>
      <c r="K44" s="132">
        <f>+K42+(K28*-1)-K14</f>
        <v>2414346</v>
      </c>
      <c r="L44" s="132">
        <f>+L42+(L28*-1)-L14</f>
        <v>101397</v>
      </c>
      <c r="M44" s="187">
        <f>+M42+(M28*-1)-M14</f>
        <v>7.75</v>
      </c>
    </row>
    <row r="45" spans="1:16" ht="15.6" x14ac:dyDescent="0.3">
      <c r="B45" s="126"/>
      <c r="C45" s="126"/>
      <c r="D45" s="126"/>
      <c r="E45" s="126"/>
      <c r="F45" s="126"/>
      <c r="I45" s="126"/>
      <c r="J45" s="126"/>
      <c r="K45" s="126"/>
      <c r="L45" s="126"/>
      <c r="M45" s="126"/>
      <c r="P45" s="179"/>
    </row>
    <row r="46" spans="1:16" ht="15.6" x14ac:dyDescent="0.3">
      <c r="B46" s="126"/>
      <c r="C46" s="126"/>
      <c r="D46" s="126"/>
      <c r="E46" s="126"/>
      <c r="F46" s="126"/>
      <c r="I46" s="126"/>
      <c r="J46" s="126"/>
      <c r="K46" s="126"/>
      <c r="L46" s="126"/>
      <c r="M46" s="126"/>
      <c r="P46" s="179"/>
    </row>
    <row r="47" spans="1:16" ht="15.6" x14ac:dyDescent="0.3">
      <c r="B47" s="126"/>
      <c r="C47" s="126"/>
      <c r="D47" s="126"/>
      <c r="E47" s="126"/>
      <c r="F47" s="126"/>
      <c r="I47" s="126"/>
      <c r="J47" s="126"/>
      <c r="K47" s="126"/>
      <c r="L47" s="126"/>
      <c r="M47" s="126"/>
    </row>
    <row r="48" spans="1:16" ht="15.6" x14ac:dyDescent="0.3">
      <c r="B48" s="126"/>
      <c r="C48" s="126"/>
      <c r="D48" s="126"/>
      <c r="E48" s="126"/>
      <c r="F48" s="126"/>
      <c r="I48" s="126"/>
      <c r="J48" s="126"/>
      <c r="K48" s="126"/>
      <c r="L48" s="126"/>
      <c r="M48" s="126"/>
    </row>
    <row r="49" spans="2:13" ht="15.6" x14ac:dyDescent="0.3">
      <c r="B49" s="126"/>
      <c r="C49" s="126"/>
      <c r="D49" s="126"/>
      <c r="E49" s="126"/>
      <c r="F49" s="126"/>
      <c r="I49" s="126"/>
      <c r="J49" s="126"/>
      <c r="K49" s="126"/>
      <c r="L49" s="126"/>
      <c r="M49" s="126"/>
    </row>
    <row r="50" spans="2:13" ht="15.6" x14ac:dyDescent="0.3">
      <c r="B50" s="126"/>
      <c r="C50" s="126"/>
      <c r="D50" s="126"/>
      <c r="E50" s="126"/>
      <c r="F50" s="126"/>
      <c r="I50" s="126"/>
      <c r="J50" s="126"/>
      <c r="K50" s="126"/>
      <c r="L50" s="126"/>
      <c r="M50" s="126"/>
    </row>
    <row r="51" spans="2:13" ht="15.6" x14ac:dyDescent="0.3">
      <c r="B51" s="126"/>
      <c r="C51" s="126"/>
      <c r="D51" s="126"/>
      <c r="E51" s="126"/>
      <c r="F51" s="126"/>
      <c r="I51" s="126"/>
      <c r="J51" s="126"/>
      <c r="K51" s="126"/>
      <c r="L51" s="126"/>
      <c r="M51" s="126"/>
    </row>
    <row r="52" spans="2:13" ht="15.6" x14ac:dyDescent="0.3">
      <c r="B52" s="126"/>
      <c r="C52" s="126"/>
      <c r="D52" s="126"/>
      <c r="E52" s="126"/>
      <c r="F52" s="126"/>
      <c r="I52" s="126"/>
      <c r="J52" s="126"/>
      <c r="K52" s="126"/>
      <c r="L52" s="126"/>
      <c r="M52" s="126"/>
    </row>
  </sheetData>
  <mergeCells count="8">
    <mergeCell ref="A1:F1"/>
    <mergeCell ref="A2:F2"/>
    <mergeCell ref="A16:F16"/>
    <mergeCell ref="A30:F30"/>
    <mergeCell ref="H1:M1"/>
    <mergeCell ref="H2:M2"/>
    <mergeCell ref="H16:M16"/>
    <mergeCell ref="H30:M30"/>
  </mergeCells>
  <conditionalFormatting sqref="A5">
    <cfRule type="expression" dxfId="168" priority="120" stopIfTrue="1">
      <formula>#REF!="Not Approved"</formula>
    </cfRule>
    <cfRule type="expression" dxfId="167" priority="121" stopIfTrue="1">
      <formula>#REF!="Approved"</formula>
    </cfRule>
  </conditionalFormatting>
  <conditionalFormatting sqref="A7:A8 A25 A18 A20 A13:A15 B7:F15 H13:H15 I7:M15">
    <cfRule type="expression" dxfId="166" priority="128" stopIfTrue="1">
      <formula>#REF!="Not Approved"</formula>
    </cfRule>
    <cfRule type="expression" dxfId="165" priority="129" stopIfTrue="1">
      <formula>#REF!="Approved"</formula>
    </cfRule>
  </conditionalFormatting>
  <conditionalFormatting sqref="A4 A6 A21:A24">
    <cfRule type="expression" dxfId="164" priority="122" stopIfTrue="1">
      <formula>#REF!="Not Approved"</formula>
    </cfRule>
    <cfRule type="expression" dxfId="163" priority="123" stopIfTrue="1">
      <formula>#REF!="Approved"</formula>
    </cfRule>
  </conditionalFormatting>
  <conditionalFormatting sqref="A4">
    <cfRule type="expression" dxfId="162" priority="126" stopIfTrue="1">
      <formula>#REF!="Not Approved"</formula>
    </cfRule>
    <cfRule type="expression" dxfId="161" priority="127" stopIfTrue="1">
      <formula>#REF!="Approved"</formula>
    </cfRule>
  </conditionalFormatting>
  <conditionalFormatting sqref="A26:A27">
    <cfRule type="expression" dxfId="160" priority="124" stopIfTrue="1">
      <formula>#REF!="Not Approved"</formula>
    </cfRule>
    <cfRule type="expression" dxfId="159" priority="125" stopIfTrue="1">
      <formula>#REF!="Approved"</formula>
    </cfRule>
  </conditionalFormatting>
  <conditionalFormatting sqref="B4:F4">
    <cfRule type="expression" dxfId="158" priority="130" stopIfTrue="1">
      <formula>#REF!="Not Approved"</formula>
    </cfRule>
  </conditionalFormatting>
  <conditionalFormatting sqref="B5:F5">
    <cfRule type="expression" dxfId="157" priority="118" stopIfTrue="1">
      <formula>#REF!="Not Approved"</formula>
    </cfRule>
    <cfRule type="expression" dxfId="156" priority="119" stopIfTrue="1">
      <formula>#REF!="Approved"</formula>
    </cfRule>
  </conditionalFormatting>
  <conditionalFormatting sqref="B6:F6">
    <cfRule type="expression" dxfId="155" priority="116" stopIfTrue="1">
      <formula>#REF!="Not Approved"</formula>
    </cfRule>
    <cfRule type="expression" dxfId="154" priority="117" stopIfTrue="1">
      <formula>#REF!="Approved"</formula>
    </cfRule>
  </conditionalFormatting>
  <conditionalFormatting sqref="B18:F18">
    <cfRule type="expression" dxfId="153" priority="112" stopIfTrue="1">
      <formula>#REF!="Not Approved"</formula>
    </cfRule>
    <cfRule type="expression" dxfId="152" priority="113" stopIfTrue="1">
      <formula>#REF!="Approved"</formula>
    </cfRule>
  </conditionalFormatting>
  <conditionalFormatting sqref="B19:F19">
    <cfRule type="expression" dxfId="151" priority="110" stopIfTrue="1">
      <formula>#REF!="Not Approved"</formula>
    </cfRule>
    <cfRule type="expression" dxfId="150" priority="111" stopIfTrue="1">
      <formula>#REF!="Approved"</formula>
    </cfRule>
  </conditionalFormatting>
  <conditionalFormatting sqref="B32:F32">
    <cfRule type="expression" dxfId="149" priority="94" stopIfTrue="1">
      <formula>#REF!="Not Approved"</formula>
    </cfRule>
    <cfRule type="expression" dxfId="148" priority="95" stopIfTrue="1">
      <formula>#REF!="Approved"</formula>
    </cfRule>
  </conditionalFormatting>
  <conditionalFormatting sqref="B20:F20">
    <cfRule type="expression" dxfId="147" priority="108" stopIfTrue="1">
      <formula>#REF!="Not Approved"</formula>
    </cfRule>
    <cfRule type="expression" dxfId="146" priority="109" stopIfTrue="1">
      <formula>#REF!="Approved"</formula>
    </cfRule>
  </conditionalFormatting>
  <conditionalFormatting sqref="B21:F24">
    <cfRule type="expression" dxfId="145" priority="106" stopIfTrue="1">
      <formula>#REF!="Not Approved"</formula>
    </cfRule>
    <cfRule type="expression" dxfId="144" priority="107" stopIfTrue="1">
      <formula>#REF!="Approved"</formula>
    </cfRule>
  </conditionalFormatting>
  <conditionalFormatting sqref="B25:F25">
    <cfRule type="expression" dxfId="143" priority="104" stopIfTrue="1">
      <formula>#REF!="Not Approved"</formula>
    </cfRule>
    <cfRule type="expression" dxfId="142" priority="105" stopIfTrue="1">
      <formula>#REF!="Approved"</formula>
    </cfRule>
  </conditionalFormatting>
  <conditionalFormatting sqref="B26:F27">
    <cfRule type="expression" dxfId="141" priority="102" stopIfTrue="1">
      <formula>#REF!="Not Approved"</formula>
    </cfRule>
    <cfRule type="expression" dxfId="140" priority="103" stopIfTrue="1">
      <formula>#REF!="Approved"</formula>
    </cfRule>
  </conditionalFormatting>
  <conditionalFormatting sqref="A36 A32 A34">
    <cfRule type="expression" dxfId="139" priority="100" stopIfTrue="1">
      <formula>#REF!="Not Approved"</formula>
    </cfRule>
    <cfRule type="expression" dxfId="138" priority="101" stopIfTrue="1">
      <formula>#REF!="Approved"</formula>
    </cfRule>
  </conditionalFormatting>
  <conditionalFormatting sqref="A35">
    <cfRule type="expression" dxfId="137" priority="96" stopIfTrue="1">
      <formula>#REF!="Not Approved"</formula>
    </cfRule>
    <cfRule type="expression" dxfId="136" priority="97" stopIfTrue="1">
      <formula>#REF!="Approved"</formula>
    </cfRule>
  </conditionalFormatting>
  <conditionalFormatting sqref="A41">
    <cfRule type="expression" dxfId="135" priority="98" stopIfTrue="1">
      <formula>#REF!="Not Approved"</formula>
    </cfRule>
    <cfRule type="expression" dxfId="134" priority="99" stopIfTrue="1">
      <formula>#REF!="Approved"</formula>
    </cfRule>
  </conditionalFormatting>
  <conditionalFormatting sqref="B33:F33">
    <cfRule type="expression" dxfId="133" priority="92" stopIfTrue="1">
      <formula>#REF!="Not Approved"</formula>
    </cfRule>
    <cfRule type="expression" dxfId="132" priority="93" stopIfTrue="1">
      <formula>#REF!="Approved"</formula>
    </cfRule>
  </conditionalFormatting>
  <conditionalFormatting sqref="B34:F34">
    <cfRule type="expression" dxfId="131" priority="90" stopIfTrue="1">
      <formula>#REF!="Not Approved"</formula>
    </cfRule>
    <cfRule type="expression" dxfId="130" priority="91" stopIfTrue="1">
      <formula>#REF!="Approved"</formula>
    </cfRule>
  </conditionalFormatting>
  <conditionalFormatting sqref="B35:F35">
    <cfRule type="expression" dxfId="129" priority="88" stopIfTrue="1">
      <formula>#REF!="Not Approved"</formula>
    </cfRule>
    <cfRule type="expression" dxfId="128" priority="89" stopIfTrue="1">
      <formula>#REF!="Approved"</formula>
    </cfRule>
  </conditionalFormatting>
  <conditionalFormatting sqref="B36:F40">
    <cfRule type="expression" dxfId="127" priority="86" stopIfTrue="1">
      <formula>#REF!="Not Approved"</formula>
    </cfRule>
    <cfRule type="expression" dxfId="126" priority="87" stopIfTrue="1">
      <formula>#REF!="Approved"</formula>
    </cfRule>
  </conditionalFormatting>
  <conditionalFormatting sqref="B41:F41">
    <cfRule type="expression" dxfId="125" priority="84" stopIfTrue="1">
      <formula>#REF!="Not Approved"</formula>
    </cfRule>
    <cfRule type="expression" dxfId="124" priority="85" stopIfTrue="1">
      <formula>#REF!="Approved"</formula>
    </cfRule>
  </conditionalFormatting>
  <conditionalFormatting sqref="A11">
    <cfRule type="expression" dxfId="123" priority="82" stopIfTrue="1">
      <formula>#REF!="Not Approved"</formula>
    </cfRule>
    <cfRule type="expression" dxfId="122" priority="83" stopIfTrue="1">
      <formula>#REF!="Approved"</formula>
    </cfRule>
  </conditionalFormatting>
  <conditionalFormatting sqref="A9:A10">
    <cfRule type="expression" dxfId="121" priority="78" stopIfTrue="1">
      <formula>#REF!="Not Approved"</formula>
    </cfRule>
    <cfRule type="expression" dxfId="120" priority="79" stopIfTrue="1">
      <formula>#REF!="Approved"</formula>
    </cfRule>
  </conditionalFormatting>
  <conditionalFormatting sqref="A12">
    <cfRule type="expression" dxfId="119" priority="80" stopIfTrue="1">
      <formula>#REF!="Not Approved"</formula>
    </cfRule>
    <cfRule type="expression" dxfId="118" priority="81" stopIfTrue="1">
      <formula>#REF!="Approved"</formula>
    </cfRule>
  </conditionalFormatting>
  <conditionalFormatting sqref="A39">
    <cfRule type="expression" dxfId="117" priority="76" stopIfTrue="1">
      <formula>#REF!="Not Approved"</formula>
    </cfRule>
    <cfRule type="expression" dxfId="116" priority="77" stopIfTrue="1">
      <formula>#REF!="Approved"</formula>
    </cfRule>
  </conditionalFormatting>
  <conditionalFormatting sqref="A37:A38">
    <cfRule type="expression" dxfId="115" priority="72" stopIfTrue="1">
      <formula>#REF!="Not Approved"</formula>
    </cfRule>
    <cfRule type="expression" dxfId="114" priority="73" stopIfTrue="1">
      <formula>#REF!="Approved"</formula>
    </cfRule>
  </conditionalFormatting>
  <conditionalFormatting sqref="A40">
    <cfRule type="expression" dxfId="113" priority="74" stopIfTrue="1">
      <formula>#REF!="Not Approved"</formula>
    </cfRule>
    <cfRule type="expression" dxfId="112" priority="75" stopIfTrue="1">
      <formula>#REF!="Approved"</formula>
    </cfRule>
  </conditionalFormatting>
  <conditionalFormatting sqref="A19">
    <cfRule type="expression" dxfId="111" priority="70" stopIfTrue="1">
      <formula>#REF!="Not Approved"</formula>
    </cfRule>
    <cfRule type="expression" dxfId="110" priority="71" stopIfTrue="1">
      <formula>#REF!="Approved"</formula>
    </cfRule>
  </conditionalFormatting>
  <conditionalFormatting sqref="A33">
    <cfRule type="expression" dxfId="109" priority="68" stopIfTrue="1">
      <formula>#REF!="Not Approved"</formula>
    </cfRule>
    <cfRule type="expression" dxfId="108" priority="69" stopIfTrue="1">
      <formula>#REF!="Approved"</formula>
    </cfRule>
  </conditionalFormatting>
  <conditionalFormatting sqref="H5">
    <cfRule type="expression" dxfId="107" priority="57" stopIfTrue="1">
      <formula>#REF!="Not Approved"</formula>
    </cfRule>
    <cfRule type="expression" dxfId="106" priority="58" stopIfTrue="1">
      <formula>#REF!="Approved"</formula>
    </cfRule>
  </conditionalFormatting>
  <conditionalFormatting sqref="H7:H8 H25 H18 H20">
    <cfRule type="expression" dxfId="105" priority="65" stopIfTrue="1">
      <formula>#REF!="Not Approved"</formula>
    </cfRule>
    <cfRule type="expression" dxfId="104" priority="66" stopIfTrue="1">
      <formula>#REF!="Approved"</formula>
    </cfRule>
  </conditionalFormatting>
  <conditionalFormatting sqref="H4 H6 H21:H24">
    <cfRule type="expression" dxfId="103" priority="59" stopIfTrue="1">
      <formula>#REF!="Not Approved"</formula>
    </cfRule>
    <cfRule type="expression" dxfId="102" priority="60" stopIfTrue="1">
      <formula>#REF!="Approved"</formula>
    </cfRule>
  </conditionalFormatting>
  <conditionalFormatting sqref="H4">
    <cfRule type="expression" dxfId="101" priority="63" stopIfTrue="1">
      <formula>#REF!="Not Approved"</formula>
    </cfRule>
    <cfRule type="expression" dxfId="100" priority="64" stopIfTrue="1">
      <formula>#REF!="Approved"</formula>
    </cfRule>
  </conditionalFormatting>
  <conditionalFormatting sqref="H26:H27">
    <cfRule type="expression" dxfId="99" priority="61" stopIfTrue="1">
      <formula>#REF!="Not Approved"</formula>
    </cfRule>
    <cfRule type="expression" dxfId="98" priority="62" stopIfTrue="1">
      <formula>#REF!="Approved"</formula>
    </cfRule>
  </conditionalFormatting>
  <conditionalFormatting sqref="I4:M4">
    <cfRule type="expression" dxfId="97" priority="67" stopIfTrue="1">
      <formula>#REF!="Not Approved"</formula>
    </cfRule>
  </conditionalFormatting>
  <conditionalFormatting sqref="I5:M5">
    <cfRule type="expression" dxfId="96" priority="55" stopIfTrue="1">
      <formula>#REF!="Not Approved"</formula>
    </cfRule>
    <cfRule type="expression" dxfId="95" priority="56" stopIfTrue="1">
      <formula>#REF!="Approved"</formula>
    </cfRule>
  </conditionalFormatting>
  <conditionalFormatting sqref="I6:M6">
    <cfRule type="expression" dxfId="94" priority="53" stopIfTrue="1">
      <formula>#REF!="Not Approved"</formula>
    </cfRule>
    <cfRule type="expression" dxfId="93" priority="54" stopIfTrue="1">
      <formula>#REF!="Approved"</formula>
    </cfRule>
  </conditionalFormatting>
  <conditionalFormatting sqref="I18:M18">
    <cfRule type="expression" dxfId="92" priority="49" stopIfTrue="1">
      <formula>#REF!="Not Approved"</formula>
    </cfRule>
    <cfRule type="expression" dxfId="91" priority="50" stopIfTrue="1">
      <formula>#REF!="Approved"</formula>
    </cfRule>
  </conditionalFormatting>
  <conditionalFormatting sqref="I19:M19">
    <cfRule type="expression" dxfId="90" priority="47" stopIfTrue="1">
      <formula>#REF!="Not Approved"</formula>
    </cfRule>
    <cfRule type="expression" dxfId="89" priority="48" stopIfTrue="1">
      <formula>#REF!="Approved"</formula>
    </cfRule>
  </conditionalFormatting>
  <conditionalFormatting sqref="I32:M32">
    <cfRule type="expression" dxfId="88" priority="31" stopIfTrue="1">
      <formula>#REF!="Not Approved"</formula>
    </cfRule>
    <cfRule type="expression" dxfId="87" priority="32" stopIfTrue="1">
      <formula>#REF!="Approved"</formula>
    </cfRule>
  </conditionalFormatting>
  <conditionalFormatting sqref="I20:M20">
    <cfRule type="expression" dxfId="86" priority="45" stopIfTrue="1">
      <formula>#REF!="Not Approved"</formula>
    </cfRule>
    <cfRule type="expression" dxfId="85" priority="46" stopIfTrue="1">
      <formula>#REF!="Approved"</formula>
    </cfRule>
  </conditionalFormatting>
  <conditionalFormatting sqref="I21:M24">
    <cfRule type="expression" dxfId="84" priority="43" stopIfTrue="1">
      <formula>#REF!="Not Approved"</formula>
    </cfRule>
    <cfRule type="expression" dxfId="83" priority="44" stopIfTrue="1">
      <formula>#REF!="Approved"</formula>
    </cfRule>
  </conditionalFormatting>
  <conditionalFormatting sqref="I25:M25">
    <cfRule type="expression" dxfId="82" priority="41" stopIfTrue="1">
      <formula>#REF!="Not Approved"</formula>
    </cfRule>
    <cfRule type="expression" dxfId="81" priority="42" stopIfTrue="1">
      <formula>#REF!="Approved"</formula>
    </cfRule>
  </conditionalFormatting>
  <conditionalFormatting sqref="I26:M27">
    <cfRule type="expression" dxfId="80" priority="39" stopIfTrue="1">
      <formula>#REF!="Not Approved"</formula>
    </cfRule>
    <cfRule type="expression" dxfId="79" priority="40" stopIfTrue="1">
      <formula>#REF!="Approved"</formula>
    </cfRule>
  </conditionalFormatting>
  <conditionalFormatting sqref="H36 H32 H34">
    <cfRule type="expression" dxfId="78" priority="37" stopIfTrue="1">
      <formula>#REF!="Not Approved"</formula>
    </cfRule>
    <cfRule type="expression" dxfId="77" priority="38" stopIfTrue="1">
      <formula>#REF!="Approved"</formula>
    </cfRule>
  </conditionalFormatting>
  <conditionalFormatting sqref="H35">
    <cfRule type="expression" dxfId="76" priority="33" stopIfTrue="1">
      <formula>#REF!="Not Approved"</formula>
    </cfRule>
    <cfRule type="expression" dxfId="75" priority="34" stopIfTrue="1">
      <formula>#REF!="Approved"</formula>
    </cfRule>
  </conditionalFormatting>
  <conditionalFormatting sqref="I33:M33">
    <cfRule type="expression" dxfId="74" priority="29" stopIfTrue="1">
      <formula>#REF!="Not Approved"</formula>
    </cfRule>
    <cfRule type="expression" dxfId="73" priority="30" stopIfTrue="1">
      <formula>#REF!="Approved"</formula>
    </cfRule>
  </conditionalFormatting>
  <conditionalFormatting sqref="I34:M34">
    <cfRule type="expression" dxfId="72" priority="27" stopIfTrue="1">
      <formula>#REF!="Not Approved"</formula>
    </cfRule>
    <cfRule type="expression" dxfId="71" priority="28" stopIfTrue="1">
      <formula>#REF!="Approved"</formula>
    </cfRule>
  </conditionalFormatting>
  <conditionalFormatting sqref="I35:M35">
    <cfRule type="expression" dxfId="70" priority="25" stopIfTrue="1">
      <formula>#REF!="Not Approved"</formula>
    </cfRule>
    <cfRule type="expression" dxfId="69" priority="26" stopIfTrue="1">
      <formula>#REF!="Approved"</formula>
    </cfRule>
  </conditionalFormatting>
  <conditionalFormatting sqref="I36:M40">
    <cfRule type="expression" dxfId="68" priority="23" stopIfTrue="1">
      <formula>#REF!="Not Approved"</formula>
    </cfRule>
    <cfRule type="expression" dxfId="67" priority="24" stopIfTrue="1">
      <formula>#REF!="Approved"</formula>
    </cfRule>
  </conditionalFormatting>
  <conditionalFormatting sqref="I41 L41:M41">
    <cfRule type="expression" dxfId="66" priority="21" stopIfTrue="1">
      <formula>#REF!="Not Approved"</formula>
    </cfRule>
    <cfRule type="expression" dxfId="65" priority="22" stopIfTrue="1">
      <formula>#REF!="Approved"</formula>
    </cfRule>
  </conditionalFormatting>
  <conditionalFormatting sqref="H11">
    <cfRule type="expression" dxfId="64" priority="19" stopIfTrue="1">
      <formula>#REF!="Not Approved"</formula>
    </cfRule>
    <cfRule type="expression" dxfId="63" priority="20" stopIfTrue="1">
      <formula>#REF!="Approved"</formula>
    </cfRule>
  </conditionalFormatting>
  <conditionalFormatting sqref="H9:H10">
    <cfRule type="expression" dxfId="62" priority="15" stopIfTrue="1">
      <formula>#REF!="Not Approved"</formula>
    </cfRule>
    <cfRule type="expression" dxfId="61" priority="16" stopIfTrue="1">
      <formula>#REF!="Approved"</formula>
    </cfRule>
  </conditionalFormatting>
  <conditionalFormatting sqref="H12">
    <cfRule type="expression" dxfId="60" priority="17" stopIfTrue="1">
      <formula>#REF!="Not Approved"</formula>
    </cfRule>
    <cfRule type="expression" dxfId="59" priority="18" stopIfTrue="1">
      <formula>#REF!="Approved"</formula>
    </cfRule>
  </conditionalFormatting>
  <conditionalFormatting sqref="H39">
    <cfRule type="expression" dxfId="58" priority="13" stopIfTrue="1">
      <formula>#REF!="Not Approved"</formula>
    </cfRule>
    <cfRule type="expression" dxfId="57" priority="14" stopIfTrue="1">
      <formula>#REF!="Approved"</formula>
    </cfRule>
  </conditionalFormatting>
  <conditionalFormatting sqref="H37:H38">
    <cfRule type="expression" dxfId="56" priority="9" stopIfTrue="1">
      <formula>#REF!="Not Approved"</formula>
    </cfRule>
    <cfRule type="expression" dxfId="55" priority="10" stopIfTrue="1">
      <formula>#REF!="Approved"</formula>
    </cfRule>
  </conditionalFormatting>
  <conditionalFormatting sqref="H40">
    <cfRule type="expression" dxfId="54" priority="11" stopIfTrue="1">
      <formula>#REF!="Not Approved"</formula>
    </cfRule>
    <cfRule type="expression" dxfId="53" priority="12" stopIfTrue="1">
      <formula>#REF!="Approved"</formula>
    </cfRule>
  </conditionalFormatting>
  <conditionalFormatting sqref="H19">
    <cfRule type="expression" dxfId="52" priority="7" stopIfTrue="1">
      <formula>#REF!="Not Approved"</formula>
    </cfRule>
    <cfRule type="expression" dxfId="51" priority="8" stopIfTrue="1">
      <formula>#REF!="Approved"</formula>
    </cfRule>
  </conditionalFormatting>
  <conditionalFormatting sqref="H33">
    <cfRule type="expression" dxfId="50" priority="5" stopIfTrue="1">
      <formula>#REF!="Not Approved"</formula>
    </cfRule>
    <cfRule type="expression" dxfId="49" priority="6" stopIfTrue="1">
      <formula>#REF!="Approved"</formula>
    </cfRule>
  </conditionalFormatting>
  <conditionalFormatting sqref="J41:K41">
    <cfRule type="expression" dxfId="48" priority="3" stopIfTrue="1">
      <formula>#REF!="Not Approved"</formula>
    </cfRule>
    <cfRule type="expression" dxfId="47" priority="4" stopIfTrue="1">
      <formula>#REF!="Approved"</formula>
    </cfRule>
  </conditionalFormatting>
  <conditionalFormatting sqref="H41">
    <cfRule type="expression" dxfId="46" priority="1" stopIfTrue="1">
      <formula>#REF!="Not Approved"</formula>
    </cfRule>
    <cfRule type="expression" dxfId="45" priority="2" stopIfTrue="1">
      <formula>#REF!="Approved"</formula>
    </cfRule>
  </conditionalFormatting>
  <pageMargins left="0.7" right="0.7" top="0.75" bottom="0.75" header="0.3" footer="0.3"/>
  <pageSetup paperSize="5"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88"/>
  <sheetViews>
    <sheetView zoomScale="70" zoomScaleNormal="7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3.2" outlineLevelCol="1" x14ac:dyDescent="0.25"/>
  <cols>
    <col min="1" max="1" width="6.109375" customWidth="1"/>
    <col min="2" max="2" width="19.44140625" bestFit="1" customWidth="1"/>
    <col min="3" max="3" width="16.88671875" style="66" customWidth="1"/>
    <col min="4" max="4" width="45.44140625" style="1" customWidth="1"/>
    <col min="5" max="5" width="13.88671875" style="1" customWidth="1"/>
    <col min="6" max="6" width="14.5546875" style="2" customWidth="1"/>
    <col min="7" max="7" width="15.6640625" style="2" customWidth="1"/>
    <col min="8" max="8" width="14.5546875" style="2" customWidth="1"/>
    <col min="9" max="9" width="11.6640625" style="20" customWidth="1"/>
    <col min="10" max="10" width="2.5546875" customWidth="1"/>
    <col min="11" max="11" width="13.88671875" style="1" customWidth="1"/>
    <col min="12" max="12" width="14.5546875" style="2" customWidth="1"/>
    <col min="13" max="13" width="15.6640625" style="2" customWidth="1"/>
    <col min="14" max="14" width="14.5546875" style="2" customWidth="1"/>
    <col min="15" max="15" width="11.6640625" style="20" customWidth="1"/>
    <col min="16" max="16" width="19.109375" customWidth="1"/>
    <col min="17" max="17" width="10.44140625" bestFit="1" customWidth="1" outlineLevel="1"/>
  </cols>
  <sheetData>
    <row r="1" spans="1:71" ht="21" x14ac:dyDescent="0.4">
      <c r="A1" s="177"/>
      <c r="B1" s="177"/>
      <c r="C1" s="177"/>
      <c r="D1" s="177"/>
      <c r="E1" s="177"/>
      <c r="F1" s="177"/>
      <c r="G1" s="177"/>
      <c r="H1" s="177"/>
      <c r="I1" s="177"/>
      <c r="J1" s="177"/>
      <c r="K1" s="3"/>
      <c r="L1" s="3"/>
      <c r="M1" s="3"/>
      <c r="N1" s="3"/>
      <c r="O1" s="3"/>
      <c r="BS1" t="s">
        <v>281</v>
      </c>
    </row>
    <row r="2" spans="1:71" ht="21" x14ac:dyDescent="0.4">
      <c r="A2" s="202" t="s">
        <v>432</v>
      </c>
      <c r="B2" s="202"/>
      <c r="C2" s="202"/>
      <c r="D2" s="202"/>
      <c r="E2" s="202"/>
      <c r="F2" s="202"/>
      <c r="G2" s="202"/>
      <c r="H2" s="202"/>
      <c r="I2" s="202"/>
      <c r="K2" s="202" t="s">
        <v>433</v>
      </c>
      <c r="L2" s="202"/>
      <c r="M2" s="202"/>
      <c r="N2" s="202"/>
      <c r="O2" s="202"/>
      <c r="BS2" t="s">
        <v>282</v>
      </c>
    </row>
    <row r="3" spans="1:71" ht="16.95" customHeight="1" x14ac:dyDescent="0.3">
      <c r="A3" s="201" t="s">
        <v>44</v>
      </c>
      <c r="B3" s="201"/>
      <c r="C3" s="201"/>
      <c r="D3" s="201"/>
      <c r="E3" s="201"/>
      <c r="F3" s="201"/>
      <c r="G3" s="201"/>
      <c r="H3" s="201"/>
      <c r="I3" s="201"/>
      <c r="K3" s="201" t="s">
        <v>44</v>
      </c>
      <c r="L3" s="201"/>
      <c r="M3" s="201"/>
      <c r="N3" s="201"/>
      <c r="O3" s="201"/>
    </row>
    <row r="4" spans="1:71" ht="31.2" x14ac:dyDescent="0.3">
      <c r="A4" s="150" t="s">
        <v>398</v>
      </c>
      <c r="B4" s="151" t="s">
        <v>430</v>
      </c>
      <c r="C4" s="151" t="s">
        <v>279</v>
      </c>
      <c r="D4" s="152" t="s">
        <v>77</v>
      </c>
      <c r="E4" s="150" t="s">
        <v>70</v>
      </c>
      <c r="F4" s="150" t="s">
        <v>53</v>
      </c>
      <c r="G4" s="150" t="s">
        <v>2</v>
      </c>
      <c r="H4" s="150" t="s">
        <v>3</v>
      </c>
      <c r="I4" s="153" t="s">
        <v>4</v>
      </c>
      <c r="K4" s="150" t="s">
        <v>70</v>
      </c>
      <c r="L4" s="150" t="s">
        <v>53</v>
      </c>
      <c r="M4" s="150" t="s">
        <v>2</v>
      </c>
      <c r="N4" s="150" t="s">
        <v>3</v>
      </c>
      <c r="O4" s="153" t="s">
        <v>4</v>
      </c>
    </row>
    <row r="5" spans="1:71" x14ac:dyDescent="0.25">
      <c r="A5" s="154"/>
      <c r="B5" s="154"/>
      <c r="C5" s="155"/>
      <c r="D5" s="156"/>
      <c r="E5" s="156"/>
      <c r="F5" s="157"/>
      <c r="G5" s="157"/>
      <c r="H5" s="157"/>
      <c r="I5" s="158"/>
      <c r="K5" s="156"/>
      <c r="L5" s="157"/>
      <c r="M5" s="157"/>
      <c r="N5" s="157"/>
      <c r="O5" s="158"/>
    </row>
    <row r="6" spans="1:71" s="19" customFormat="1" ht="30" x14ac:dyDescent="0.25">
      <c r="A6" s="159" t="s">
        <v>199</v>
      </c>
      <c r="B6" s="160" t="s">
        <v>38</v>
      </c>
      <c r="C6" s="160" t="s">
        <v>294</v>
      </c>
      <c r="D6" s="161" t="s">
        <v>36</v>
      </c>
      <c r="E6" s="161"/>
      <c r="F6" s="162"/>
      <c r="G6" s="162">
        <v>1593966</v>
      </c>
      <c r="H6" s="162"/>
      <c r="I6" s="163"/>
      <c r="K6" s="161"/>
      <c r="L6" s="162"/>
      <c r="M6" s="162">
        <v>1593966</v>
      </c>
      <c r="N6" s="162"/>
      <c r="O6" s="163"/>
      <c r="P6"/>
      <c r="Q6"/>
      <c r="R6"/>
      <c r="S6"/>
    </row>
    <row r="7" spans="1:71" s="19" customFormat="1" ht="30" x14ac:dyDescent="0.25">
      <c r="A7" s="159" t="s">
        <v>200</v>
      </c>
      <c r="B7" s="160" t="s">
        <v>25</v>
      </c>
      <c r="C7" s="160" t="s">
        <v>291</v>
      </c>
      <c r="D7" s="161" t="s">
        <v>87</v>
      </c>
      <c r="E7" s="161"/>
      <c r="F7" s="162"/>
      <c r="G7" s="162">
        <v>1458907.2612351</v>
      </c>
      <c r="H7" s="162">
        <v>260049.73876490002</v>
      </c>
      <c r="I7" s="163"/>
      <c r="K7" s="161"/>
      <c r="L7" s="162"/>
      <c r="M7" s="162">
        <f>1458907*0.75</f>
        <v>1094180.25</v>
      </c>
      <c r="N7" s="162">
        <f>260050*0.75</f>
        <v>195037.5</v>
      </c>
      <c r="O7" s="163"/>
      <c r="P7"/>
      <c r="Q7"/>
      <c r="R7"/>
      <c r="S7"/>
    </row>
    <row r="8" spans="1:71" s="19" customFormat="1" ht="45" x14ac:dyDescent="0.25">
      <c r="A8" s="159" t="s">
        <v>201</v>
      </c>
      <c r="B8" s="160" t="s">
        <v>27</v>
      </c>
      <c r="C8" s="160" t="s">
        <v>297</v>
      </c>
      <c r="D8" s="161" t="s">
        <v>180</v>
      </c>
      <c r="E8" s="161"/>
      <c r="F8" s="162"/>
      <c r="G8" s="162">
        <v>6700000</v>
      </c>
      <c r="H8" s="162"/>
      <c r="I8" s="164">
        <v>29</v>
      </c>
      <c r="K8" s="161"/>
      <c r="L8" s="162">
        <v>2000000</v>
      </c>
      <c r="M8" s="162"/>
      <c r="N8" s="162"/>
      <c r="O8" s="164"/>
      <c r="P8"/>
      <c r="Q8"/>
      <c r="R8"/>
      <c r="S8"/>
    </row>
    <row r="9" spans="1:71" s="19" customFormat="1" ht="30" x14ac:dyDescent="0.25">
      <c r="A9" s="159" t="s">
        <v>202</v>
      </c>
      <c r="B9" s="160" t="s">
        <v>39</v>
      </c>
      <c r="C9" s="160" t="s">
        <v>297</v>
      </c>
      <c r="D9" s="161" t="s">
        <v>37</v>
      </c>
      <c r="E9" s="161"/>
      <c r="F9" s="162">
        <v>100000</v>
      </c>
      <c r="G9" s="162"/>
      <c r="H9" s="162"/>
      <c r="I9" s="163"/>
      <c r="K9" s="161"/>
      <c r="L9" s="162">
        <v>100000</v>
      </c>
      <c r="M9" s="162"/>
      <c r="N9" s="162"/>
      <c r="O9" s="163"/>
      <c r="P9"/>
      <c r="Q9"/>
      <c r="R9"/>
      <c r="S9"/>
    </row>
    <row r="10" spans="1:71" s="19" customFormat="1" ht="60" x14ac:dyDescent="0.25">
      <c r="A10" s="159" t="s">
        <v>203</v>
      </c>
      <c r="B10" s="160" t="s">
        <v>26</v>
      </c>
      <c r="C10" s="160" t="s">
        <v>291</v>
      </c>
      <c r="D10" s="161" t="s">
        <v>308</v>
      </c>
      <c r="E10" s="161"/>
      <c r="F10" s="162"/>
      <c r="G10" s="162">
        <v>1152079</v>
      </c>
      <c r="H10" s="162">
        <v>620008</v>
      </c>
      <c r="I10" s="163"/>
      <c r="K10" s="161"/>
      <c r="L10" s="162"/>
      <c r="M10" s="162"/>
      <c r="N10" s="162"/>
      <c r="O10" s="163"/>
      <c r="P10"/>
      <c r="Q10"/>
      <c r="R10"/>
      <c r="S10"/>
    </row>
    <row r="11" spans="1:71" s="19" customFormat="1" ht="60" x14ac:dyDescent="0.25">
      <c r="A11" s="159" t="s">
        <v>204</v>
      </c>
      <c r="B11" s="160" t="s">
        <v>71</v>
      </c>
      <c r="C11" s="160" t="s">
        <v>291</v>
      </c>
      <c r="D11" s="161" t="s">
        <v>300</v>
      </c>
      <c r="E11" s="161"/>
      <c r="F11" s="162"/>
      <c r="G11" s="162">
        <v>230339</v>
      </c>
      <c r="H11" s="162">
        <v>401274</v>
      </c>
      <c r="I11" s="163"/>
      <c r="K11" s="161"/>
      <c r="L11" s="162"/>
      <c r="M11" s="162">
        <v>230339</v>
      </c>
      <c r="N11" s="162">
        <v>401274</v>
      </c>
      <c r="O11" s="163"/>
      <c r="P11"/>
      <c r="Q11"/>
      <c r="R11"/>
      <c r="S11"/>
    </row>
    <row r="12" spans="1:71" s="19" customFormat="1" ht="60" x14ac:dyDescent="0.25">
      <c r="A12" s="159" t="s">
        <v>205</v>
      </c>
      <c r="B12" s="160" t="s">
        <v>71</v>
      </c>
      <c r="C12" s="160" t="s">
        <v>291</v>
      </c>
      <c r="D12" s="161" t="s">
        <v>309</v>
      </c>
      <c r="E12" s="161"/>
      <c r="F12" s="162"/>
      <c r="G12" s="162">
        <v>382115</v>
      </c>
      <c r="H12" s="162">
        <v>573168</v>
      </c>
      <c r="I12" s="163"/>
      <c r="K12" s="161"/>
      <c r="L12" s="162"/>
      <c r="M12" s="162"/>
      <c r="N12" s="162"/>
      <c r="O12" s="163"/>
      <c r="P12"/>
      <c r="Q12"/>
      <c r="R12"/>
      <c r="S12"/>
    </row>
    <row r="13" spans="1:71" s="19" customFormat="1" ht="15" x14ac:dyDescent="0.25">
      <c r="A13" s="159" t="s">
        <v>137</v>
      </c>
      <c r="B13" s="160"/>
      <c r="C13" s="160"/>
      <c r="D13" s="161"/>
      <c r="E13" s="161"/>
      <c r="F13" s="162"/>
      <c r="G13" s="162"/>
      <c r="H13" s="162"/>
      <c r="I13" s="163"/>
      <c r="K13" s="161"/>
      <c r="L13" s="162"/>
      <c r="M13" s="162"/>
      <c r="N13" s="162"/>
      <c r="O13" s="163"/>
      <c r="P13"/>
      <c r="Q13"/>
      <c r="R13"/>
      <c r="S13"/>
    </row>
    <row r="14" spans="1:71" s="19" customFormat="1" ht="30" x14ac:dyDescent="0.25">
      <c r="A14" s="159" t="s">
        <v>206</v>
      </c>
      <c r="B14" s="160" t="s">
        <v>40</v>
      </c>
      <c r="C14" s="160" t="s">
        <v>297</v>
      </c>
      <c r="D14" s="161" t="s">
        <v>187</v>
      </c>
      <c r="E14" s="161"/>
      <c r="F14" s="162"/>
      <c r="G14" s="162">
        <v>684000</v>
      </c>
      <c r="H14" s="162"/>
      <c r="I14" s="163"/>
      <c r="K14" s="161"/>
      <c r="L14" s="162">
        <v>684000</v>
      </c>
      <c r="M14" s="162"/>
      <c r="N14" s="162"/>
      <c r="O14" s="163"/>
      <c r="P14"/>
      <c r="Q14"/>
      <c r="R14"/>
      <c r="S14"/>
    </row>
    <row r="15" spans="1:71" s="19" customFormat="1" ht="30" x14ac:dyDescent="0.25">
      <c r="A15" s="159" t="s">
        <v>207</v>
      </c>
      <c r="B15" s="160" t="s">
        <v>40</v>
      </c>
      <c r="C15" s="160" t="s">
        <v>297</v>
      </c>
      <c r="D15" s="161" t="s">
        <v>188</v>
      </c>
      <c r="E15" s="161"/>
      <c r="F15" s="162"/>
      <c r="G15" s="162">
        <f>400000+120000</f>
        <v>520000</v>
      </c>
      <c r="H15" s="162"/>
      <c r="I15" s="163"/>
      <c r="K15" s="161"/>
      <c r="L15" s="162">
        <f>400000+120000</f>
        <v>520000</v>
      </c>
      <c r="M15" s="162"/>
      <c r="N15" s="162"/>
      <c r="O15" s="163"/>
      <c r="P15"/>
      <c r="Q15"/>
      <c r="R15"/>
      <c r="S15"/>
    </row>
    <row r="16" spans="1:71" s="19" customFormat="1" ht="45" x14ac:dyDescent="0.25">
      <c r="A16" s="159" t="s">
        <v>208</v>
      </c>
      <c r="B16" s="160" t="s">
        <v>54</v>
      </c>
      <c r="C16" s="160" t="s">
        <v>297</v>
      </c>
      <c r="D16" s="161" t="s">
        <v>149</v>
      </c>
      <c r="E16" s="161"/>
      <c r="F16" s="162"/>
      <c r="G16" s="162"/>
      <c r="H16" s="165">
        <f>188299+30000</f>
        <v>218299</v>
      </c>
      <c r="I16" s="164">
        <v>1</v>
      </c>
      <c r="K16" s="161"/>
      <c r="L16" s="162"/>
      <c r="M16" s="162"/>
      <c r="N16" s="165"/>
      <c r="O16" s="164"/>
      <c r="P16"/>
      <c r="Q16"/>
      <c r="R16"/>
      <c r="S16"/>
    </row>
    <row r="17" spans="1:19" s="19" customFormat="1" ht="75" x14ac:dyDescent="0.25">
      <c r="A17" s="159" t="s">
        <v>209</v>
      </c>
      <c r="B17" s="160" t="s">
        <v>66</v>
      </c>
      <c r="C17" s="160" t="s">
        <v>295</v>
      </c>
      <c r="D17" s="161" t="s">
        <v>88</v>
      </c>
      <c r="E17" s="161"/>
      <c r="F17" s="162"/>
      <c r="G17" s="162">
        <v>2185000</v>
      </c>
      <c r="H17" s="162"/>
      <c r="I17" s="163"/>
      <c r="K17" s="161"/>
      <c r="L17" s="162"/>
      <c r="M17" s="162"/>
      <c r="N17" s="162"/>
      <c r="O17" s="163"/>
      <c r="P17"/>
      <c r="Q17"/>
      <c r="R17"/>
      <c r="S17"/>
    </row>
    <row r="18" spans="1:19" s="19" customFormat="1" ht="90" x14ac:dyDescent="0.25">
      <c r="A18" s="159" t="s">
        <v>210</v>
      </c>
      <c r="B18" s="160" t="s">
        <v>66</v>
      </c>
      <c r="C18" s="160" t="s">
        <v>295</v>
      </c>
      <c r="D18" s="161" t="s">
        <v>89</v>
      </c>
      <c r="E18" s="161"/>
      <c r="F18" s="162"/>
      <c r="G18" s="162">
        <v>2500000</v>
      </c>
      <c r="H18" s="162"/>
      <c r="I18" s="163"/>
      <c r="K18" s="161"/>
      <c r="L18" s="162"/>
      <c r="M18" s="162"/>
      <c r="N18" s="162"/>
      <c r="O18" s="163"/>
      <c r="P18"/>
      <c r="Q18"/>
      <c r="R18"/>
      <c r="S18"/>
    </row>
    <row r="19" spans="1:19" s="19" customFormat="1" ht="75" x14ac:dyDescent="0.25">
      <c r="A19" s="159" t="s">
        <v>211</v>
      </c>
      <c r="B19" s="160" t="s">
        <v>66</v>
      </c>
      <c r="C19" s="160" t="s">
        <v>295</v>
      </c>
      <c r="D19" s="161" t="s">
        <v>90</v>
      </c>
      <c r="E19" s="161"/>
      <c r="F19" s="162"/>
      <c r="G19" s="162">
        <v>1959000</v>
      </c>
      <c r="H19" s="162"/>
      <c r="I19" s="163"/>
      <c r="K19" s="161"/>
      <c r="L19" s="162"/>
      <c r="M19" s="162"/>
      <c r="N19" s="162"/>
      <c r="O19" s="163"/>
      <c r="P19"/>
      <c r="Q19"/>
      <c r="R19"/>
      <c r="S19"/>
    </row>
    <row r="20" spans="1:19" s="19" customFormat="1" ht="75" x14ac:dyDescent="0.25">
      <c r="A20" s="159" t="s">
        <v>212</v>
      </c>
      <c r="B20" s="160" t="s">
        <v>66</v>
      </c>
      <c r="C20" s="160" t="s">
        <v>295</v>
      </c>
      <c r="D20" s="161" t="s">
        <v>91</v>
      </c>
      <c r="E20" s="161"/>
      <c r="F20" s="162"/>
      <c r="G20" s="162">
        <v>2500000</v>
      </c>
      <c r="H20" s="162"/>
      <c r="I20" s="163"/>
      <c r="K20" s="161"/>
      <c r="L20" s="162"/>
      <c r="M20" s="162"/>
      <c r="N20" s="162"/>
      <c r="O20" s="163"/>
      <c r="P20"/>
      <c r="Q20"/>
      <c r="R20"/>
      <c r="S20"/>
    </row>
    <row r="21" spans="1:19" s="19" customFormat="1" ht="75" x14ac:dyDescent="0.25">
      <c r="A21" s="159" t="s">
        <v>213</v>
      </c>
      <c r="B21" s="160" t="s">
        <v>66</v>
      </c>
      <c r="C21" s="160" t="s">
        <v>295</v>
      </c>
      <c r="D21" s="161" t="s">
        <v>92</v>
      </c>
      <c r="E21" s="161"/>
      <c r="F21" s="162"/>
      <c r="G21" s="162">
        <v>2500000</v>
      </c>
      <c r="H21" s="162"/>
      <c r="I21" s="163"/>
      <c r="K21" s="161"/>
      <c r="L21" s="162"/>
      <c r="M21" s="162"/>
      <c r="N21" s="162"/>
      <c r="O21" s="163"/>
      <c r="P21"/>
      <c r="Q21"/>
      <c r="R21"/>
      <c r="S21"/>
    </row>
    <row r="22" spans="1:19" s="19" customFormat="1" ht="75" x14ac:dyDescent="0.25">
      <c r="A22" s="159" t="s">
        <v>214</v>
      </c>
      <c r="B22" s="160" t="s">
        <v>66</v>
      </c>
      <c r="C22" s="160" t="s">
        <v>295</v>
      </c>
      <c r="D22" s="161" t="s">
        <v>93</v>
      </c>
      <c r="E22" s="161"/>
      <c r="F22" s="162"/>
      <c r="G22" s="162">
        <v>2500000</v>
      </c>
      <c r="H22" s="162"/>
      <c r="I22" s="163"/>
      <c r="K22" s="161"/>
      <c r="L22" s="162"/>
      <c r="M22" s="162"/>
      <c r="N22" s="162"/>
      <c r="O22" s="163"/>
      <c r="P22"/>
      <c r="Q22"/>
      <c r="R22"/>
      <c r="S22"/>
    </row>
    <row r="23" spans="1:19" s="19" customFormat="1" ht="75" x14ac:dyDescent="0.25">
      <c r="A23" s="159" t="s">
        <v>215</v>
      </c>
      <c r="B23" s="160" t="s">
        <v>66</v>
      </c>
      <c r="C23" s="160" t="s">
        <v>295</v>
      </c>
      <c r="D23" s="161" t="s">
        <v>94</v>
      </c>
      <c r="E23" s="161"/>
      <c r="F23" s="162"/>
      <c r="G23" s="162" t="s">
        <v>412</v>
      </c>
      <c r="H23" s="162"/>
      <c r="I23" s="163"/>
      <c r="K23" s="161"/>
      <c r="L23" s="162"/>
      <c r="M23" s="162"/>
      <c r="N23" s="162"/>
      <c r="O23" s="163"/>
      <c r="P23"/>
      <c r="Q23"/>
      <c r="R23"/>
      <c r="S23"/>
    </row>
    <row r="24" spans="1:19" s="19" customFormat="1" ht="30" x14ac:dyDescent="0.25">
      <c r="A24" s="159" t="s">
        <v>216</v>
      </c>
      <c r="B24" s="160" t="s">
        <v>66</v>
      </c>
      <c r="C24" s="160" t="s">
        <v>295</v>
      </c>
      <c r="D24" s="161" t="s">
        <v>95</v>
      </c>
      <c r="E24" s="161"/>
      <c r="F24" s="162"/>
      <c r="G24" s="162">
        <v>66000</v>
      </c>
      <c r="H24" s="162">
        <v>234000</v>
      </c>
      <c r="I24" s="163"/>
      <c r="K24" s="161"/>
      <c r="L24" s="162"/>
      <c r="M24" s="162">
        <v>66000</v>
      </c>
      <c r="N24" s="162">
        <v>234000</v>
      </c>
      <c r="O24" s="163"/>
      <c r="P24"/>
      <c r="Q24"/>
      <c r="R24"/>
      <c r="S24"/>
    </row>
    <row r="25" spans="1:19" s="19" customFormat="1" ht="60" x14ac:dyDescent="0.25">
      <c r="A25" s="159" t="s">
        <v>217</v>
      </c>
      <c r="B25" s="160" t="s">
        <v>66</v>
      </c>
      <c r="C25" s="160" t="s">
        <v>295</v>
      </c>
      <c r="D25" s="161" t="s">
        <v>96</v>
      </c>
      <c r="E25" s="161"/>
      <c r="F25" s="162"/>
      <c r="G25" s="162">
        <v>100000</v>
      </c>
      <c r="H25" s="162"/>
      <c r="I25" s="163"/>
      <c r="K25" s="161"/>
      <c r="L25" s="162"/>
      <c r="M25" s="162"/>
      <c r="N25" s="162"/>
      <c r="O25" s="163"/>
      <c r="P25"/>
      <c r="Q25"/>
      <c r="R25"/>
      <c r="S25"/>
    </row>
    <row r="26" spans="1:19" s="19" customFormat="1" ht="75" x14ac:dyDescent="0.25">
      <c r="A26" s="159" t="s">
        <v>218</v>
      </c>
      <c r="B26" s="160" t="s">
        <v>66</v>
      </c>
      <c r="C26" s="160" t="s">
        <v>295</v>
      </c>
      <c r="D26" s="161" t="s">
        <v>97</v>
      </c>
      <c r="E26" s="161"/>
      <c r="F26" s="162"/>
      <c r="G26" s="162">
        <v>441000</v>
      </c>
      <c r="H26" s="162"/>
      <c r="I26" s="163"/>
      <c r="K26" s="161"/>
      <c r="L26" s="162"/>
      <c r="M26" s="162"/>
      <c r="N26" s="162"/>
      <c r="O26" s="163"/>
      <c r="P26"/>
      <c r="Q26"/>
      <c r="R26"/>
      <c r="S26"/>
    </row>
    <row r="27" spans="1:19" s="19" customFormat="1" ht="30" x14ac:dyDescent="0.25">
      <c r="A27" s="159" t="s">
        <v>83</v>
      </c>
      <c r="B27" s="160" t="s">
        <v>66</v>
      </c>
      <c r="C27" s="160" t="s">
        <v>295</v>
      </c>
      <c r="D27" s="161" t="s">
        <v>69</v>
      </c>
      <c r="E27" s="161"/>
      <c r="F27" s="162"/>
      <c r="G27" s="162">
        <v>15000</v>
      </c>
      <c r="H27" s="162"/>
      <c r="I27" s="163"/>
      <c r="K27" s="161"/>
      <c r="L27" s="162"/>
      <c r="M27" s="162">
        <v>15000</v>
      </c>
      <c r="N27" s="162"/>
      <c r="O27" s="163"/>
      <c r="P27"/>
      <c r="Q27"/>
      <c r="R27"/>
      <c r="S27"/>
    </row>
    <row r="28" spans="1:19" s="19" customFormat="1" ht="30" x14ac:dyDescent="0.25">
      <c r="A28" s="159" t="s">
        <v>84</v>
      </c>
      <c r="B28" s="160" t="s">
        <v>66</v>
      </c>
      <c r="C28" s="160" t="s">
        <v>296</v>
      </c>
      <c r="D28" s="161" t="s">
        <v>68</v>
      </c>
      <c r="E28" s="161"/>
      <c r="F28" s="162">
        <v>400000</v>
      </c>
      <c r="G28" s="162"/>
      <c r="H28" s="162"/>
      <c r="I28" s="163"/>
      <c r="K28" s="161"/>
      <c r="L28" s="162">
        <v>400000</v>
      </c>
      <c r="M28" s="162"/>
      <c r="N28" s="162"/>
      <c r="O28" s="163"/>
      <c r="P28"/>
      <c r="Q28"/>
      <c r="R28"/>
      <c r="S28"/>
    </row>
    <row r="29" spans="1:19" s="19" customFormat="1" ht="15" x14ac:dyDescent="0.25">
      <c r="A29" s="159" t="s">
        <v>219</v>
      </c>
      <c r="B29" s="160" t="s">
        <v>75</v>
      </c>
      <c r="C29" s="160" t="s">
        <v>292</v>
      </c>
      <c r="D29" s="161" t="s">
        <v>98</v>
      </c>
      <c r="E29" s="161"/>
      <c r="F29" s="162">
        <v>52500</v>
      </c>
      <c r="G29" s="162">
        <f>1607615+15000</f>
        <v>1622615</v>
      </c>
      <c r="H29" s="162"/>
      <c r="I29" s="164">
        <v>15</v>
      </c>
      <c r="K29" s="161"/>
      <c r="L29" s="162">
        <v>52500</v>
      </c>
      <c r="M29" s="162">
        <f>1607615+15000</f>
        <v>1622615</v>
      </c>
      <c r="N29" s="162"/>
      <c r="O29" s="164">
        <v>15</v>
      </c>
      <c r="P29"/>
      <c r="Q29"/>
      <c r="R29"/>
      <c r="S29"/>
    </row>
    <row r="30" spans="1:19" s="19" customFormat="1" ht="45" x14ac:dyDescent="0.25">
      <c r="A30" s="159" t="s">
        <v>220</v>
      </c>
      <c r="B30" s="160" t="s">
        <v>75</v>
      </c>
      <c r="C30" s="160" t="s">
        <v>297</v>
      </c>
      <c r="D30" s="161" t="s">
        <v>86</v>
      </c>
      <c r="E30" s="161"/>
      <c r="F30" s="162"/>
      <c r="G30" s="162">
        <f>1050000+72854</f>
        <v>1122854</v>
      </c>
      <c r="H30" s="162"/>
      <c r="I30" s="164">
        <v>1</v>
      </c>
      <c r="K30" s="161"/>
      <c r="L30" s="162">
        <f>1050000</f>
        <v>1050000</v>
      </c>
      <c r="M30" s="162">
        <v>72854</v>
      </c>
      <c r="N30" s="162"/>
      <c r="O30" s="164">
        <v>1</v>
      </c>
      <c r="P30"/>
      <c r="Q30"/>
      <c r="R30"/>
      <c r="S30"/>
    </row>
    <row r="31" spans="1:19" s="19" customFormat="1" ht="60" x14ac:dyDescent="0.25">
      <c r="A31" s="159" t="s">
        <v>85</v>
      </c>
      <c r="B31" s="160" t="s">
        <v>71</v>
      </c>
      <c r="C31" s="160" t="s">
        <v>292</v>
      </c>
      <c r="D31" s="161" t="s">
        <v>181</v>
      </c>
      <c r="E31" s="161"/>
      <c r="F31" s="162"/>
      <c r="G31" s="162"/>
      <c r="H31" s="162">
        <v>0</v>
      </c>
      <c r="I31" s="164"/>
      <c r="K31" s="161"/>
      <c r="L31" s="162"/>
      <c r="M31" s="162"/>
      <c r="N31" s="162"/>
      <c r="O31" s="164"/>
      <c r="P31"/>
      <c r="Q31"/>
      <c r="R31"/>
      <c r="S31"/>
    </row>
    <row r="32" spans="1:19" s="19" customFormat="1" ht="45" x14ac:dyDescent="0.25">
      <c r="A32" s="159" t="s">
        <v>322</v>
      </c>
      <c r="B32" s="160" t="s">
        <v>106</v>
      </c>
      <c r="C32" s="160" t="s">
        <v>296</v>
      </c>
      <c r="D32" s="161" t="s">
        <v>109</v>
      </c>
      <c r="E32" s="161"/>
      <c r="F32" s="162"/>
      <c r="G32" s="162">
        <f>ROUND(150000*0.23,0)</f>
        <v>34500</v>
      </c>
      <c r="H32" s="162">
        <f>150000-G32</f>
        <v>115500</v>
      </c>
      <c r="I32" s="164">
        <v>2</v>
      </c>
      <c r="K32" s="161"/>
      <c r="L32" s="162"/>
      <c r="M32" s="162">
        <f>ROUND(150000*0.23,0)</f>
        <v>34500</v>
      </c>
      <c r="N32" s="162">
        <f>150000-M32</f>
        <v>115500</v>
      </c>
      <c r="O32" s="164">
        <v>2</v>
      </c>
      <c r="P32"/>
      <c r="Q32"/>
      <c r="R32"/>
      <c r="S32"/>
    </row>
    <row r="33" spans="1:19" s="19" customFormat="1" ht="30" x14ac:dyDescent="0.25">
      <c r="A33" s="159" t="s">
        <v>102</v>
      </c>
      <c r="B33" s="160" t="s">
        <v>106</v>
      </c>
      <c r="C33" s="160" t="s">
        <v>292</v>
      </c>
      <c r="D33" s="161" t="s">
        <v>127</v>
      </c>
      <c r="E33" s="161"/>
      <c r="F33" s="162">
        <v>900000</v>
      </c>
      <c r="G33" s="162">
        <f>1530643-F33</f>
        <v>630643</v>
      </c>
      <c r="H33" s="162"/>
      <c r="I33" s="166">
        <v>16</v>
      </c>
      <c r="K33" s="161"/>
      <c r="L33" s="162">
        <v>900000</v>
      </c>
      <c r="M33" s="162">
        <f>1530643-L33</f>
        <v>630643</v>
      </c>
      <c r="N33" s="162"/>
      <c r="O33" s="166">
        <v>16</v>
      </c>
      <c r="P33"/>
      <c r="Q33"/>
      <c r="R33"/>
      <c r="S33"/>
    </row>
    <row r="34" spans="1:19" s="19" customFormat="1" ht="174.6" customHeight="1" x14ac:dyDescent="0.25">
      <c r="A34" s="159" t="s">
        <v>335</v>
      </c>
      <c r="B34" s="160" t="s">
        <v>125</v>
      </c>
      <c r="C34" s="160" t="s">
        <v>297</v>
      </c>
      <c r="D34" s="161" t="s">
        <v>375</v>
      </c>
      <c r="E34" s="161"/>
      <c r="F34" s="162"/>
      <c r="G34" s="162">
        <v>400000</v>
      </c>
      <c r="H34" s="162"/>
      <c r="I34" s="166">
        <v>1</v>
      </c>
      <c r="K34" s="161"/>
      <c r="L34" s="162">
        <v>400000</v>
      </c>
      <c r="M34" s="162"/>
      <c r="N34" s="162"/>
      <c r="O34" s="166"/>
      <c r="P34"/>
      <c r="Q34"/>
      <c r="R34"/>
      <c r="S34"/>
    </row>
    <row r="35" spans="1:19" s="19" customFormat="1" ht="45" x14ac:dyDescent="0.25">
      <c r="A35" s="159" t="s">
        <v>103</v>
      </c>
      <c r="B35" s="160" t="s">
        <v>40</v>
      </c>
      <c r="C35" s="160" t="s">
        <v>296</v>
      </c>
      <c r="D35" s="161" t="s">
        <v>162</v>
      </c>
      <c r="E35" s="161"/>
      <c r="F35" s="162"/>
      <c r="G35" s="162">
        <v>350000</v>
      </c>
      <c r="H35" s="162"/>
      <c r="I35" s="166"/>
      <c r="K35" s="161"/>
      <c r="L35" s="162">
        <v>350000</v>
      </c>
      <c r="M35" s="162"/>
      <c r="N35" s="162"/>
      <c r="O35" s="166"/>
      <c r="P35"/>
      <c r="Q35"/>
      <c r="R35"/>
      <c r="S35"/>
    </row>
    <row r="36" spans="1:19" s="19" customFormat="1" ht="30" x14ac:dyDescent="0.25">
      <c r="A36" s="159" t="s">
        <v>221</v>
      </c>
      <c r="B36" s="160" t="s">
        <v>75</v>
      </c>
      <c r="C36" s="160" t="s">
        <v>299</v>
      </c>
      <c r="D36" s="161" t="s">
        <v>131</v>
      </c>
      <c r="E36" s="161"/>
      <c r="F36" s="162"/>
      <c r="G36" s="162">
        <v>280847</v>
      </c>
      <c r="H36" s="162"/>
      <c r="I36" s="166">
        <v>4</v>
      </c>
      <c r="K36" s="161"/>
      <c r="L36" s="162"/>
      <c r="M36" s="162">
        <v>280847</v>
      </c>
      <c r="N36" s="162"/>
      <c r="O36" s="166">
        <v>4</v>
      </c>
      <c r="P36"/>
      <c r="Q36"/>
      <c r="R36"/>
      <c r="S36"/>
    </row>
    <row r="37" spans="1:19" s="19" customFormat="1" ht="75" x14ac:dyDescent="0.25">
      <c r="A37" s="159" t="s">
        <v>104</v>
      </c>
      <c r="B37" s="160" t="s">
        <v>75</v>
      </c>
      <c r="C37" s="160" t="s">
        <v>297</v>
      </c>
      <c r="D37" s="161" t="s">
        <v>304</v>
      </c>
      <c r="E37" s="161"/>
      <c r="F37" s="162"/>
      <c r="G37" s="162">
        <v>35000</v>
      </c>
      <c r="H37" s="162"/>
      <c r="I37" s="166"/>
      <c r="K37" s="161"/>
      <c r="L37" s="162"/>
      <c r="M37" s="162">
        <v>35000</v>
      </c>
      <c r="N37" s="162"/>
      <c r="O37" s="166"/>
      <c r="P37"/>
      <c r="Q37"/>
      <c r="R37"/>
      <c r="S37"/>
    </row>
    <row r="38" spans="1:19" s="19" customFormat="1" ht="45" x14ac:dyDescent="0.25">
      <c r="A38" s="159" t="s">
        <v>222</v>
      </c>
      <c r="B38" s="160" t="s">
        <v>130</v>
      </c>
      <c r="C38" s="160" t="s">
        <v>295</v>
      </c>
      <c r="D38" s="161" t="s">
        <v>163</v>
      </c>
      <c r="E38" s="161"/>
      <c r="F38" s="162"/>
      <c r="G38" s="162">
        <v>55000</v>
      </c>
      <c r="H38" s="162"/>
      <c r="I38" s="166"/>
      <c r="K38" s="161"/>
      <c r="L38" s="162"/>
      <c r="M38" s="162"/>
      <c r="N38" s="162"/>
      <c r="O38" s="166"/>
      <c r="P38"/>
      <c r="Q38"/>
      <c r="R38"/>
      <c r="S38"/>
    </row>
    <row r="39" spans="1:19" s="19" customFormat="1" ht="15" x14ac:dyDescent="0.25">
      <c r="A39" s="159" t="s">
        <v>223</v>
      </c>
      <c r="B39" s="160"/>
      <c r="C39" s="160"/>
      <c r="D39" s="161"/>
      <c r="E39" s="161"/>
      <c r="F39" s="162"/>
      <c r="G39" s="162"/>
      <c r="H39" s="162"/>
      <c r="I39" s="166"/>
      <c r="K39" s="161"/>
      <c r="L39" s="162"/>
      <c r="M39" s="162"/>
      <c r="N39" s="162"/>
      <c r="O39" s="166"/>
      <c r="P39"/>
      <c r="Q39"/>
      <c r="R39"/>
      <c r="S39"/>
    </row>
    <row r="40" spans="1:19" s="19" customFormat="1" ht="30" x14ac:dyDescent="0.25">
      <c r="A40" s="159" t="s">
        <v>224</v>
      </c>
      <c r="B40" s="160" t="s">
        <v>130</v>
      </c>
      <c r="C40" s="160" t="s">
        <v>295</v>
      </c>
      <c r="D40" s="161" t="s">
        <v>140</v>
      </c>
      <c r="E40" s="161"/>
      <c r="F40" s="162"/>
      <c r="G40" s="162">
        <v>25000</v>
      </c>
      <c r="H40" s="162"/>
      <c r="I40" s="166"/>
      <c r="K40" s="161"/>
      <c r="L40" s="162"/>
      <c r="M40" s="162">
        <v>25000</v>
      </c>
      <c r="N40" s="162"/>
      <c r="O40" s="166"/>
      <c r="P40"/>
      <c r="Q40"/>
      <c r="R40"/>
      <c r="S40"/>
    </row>
    <row r="41" spans="1:19" s="19" customFormat="1" ht="30" x14ac:dyDescent="0.25">
      <c r="A41" s="159" t="s">
        <v>225</v>
      </c>
      <c r="B41" s="160" t="s">
        <v>130</v>
      </c>
      <c r="C41" s="160" t="s">
        <v>295</v>
      </c>
      <c r="D41" s="161" t="s">
        <v>164</v>
      </c>
      <c r="E41" s="161"/>
      <c r="F41" s="162"/>
      <c r="G41" s="162">
        <v>70000</v>
      </c>
      <c r="H41" s="162"/>
      <c r="I41" s="166">
        <v>1</v>
      </c>
      <c r="K41" s="161"/>
      <c r="L41" s="162"/>
      <c r="M41" s="162"/>
      <c r="N41" s="162"/>
      <c r="O41" s="166"/>
      <c r="P41"/>
      <c r="Q41"/>
      <c r="R41"/>
      <c r="S41"/>
    </row>
    <row r="42" spans="1:19" s="19" customFormat="1" ht="45" x14ac:dyDescent="0.25">
      <c r="A42" s="159" t="s">
        <v>226</v>
      </c>
      <c r="B42" s="160" t="s">
        <v>130</v>
      </c>
      <c r="C42" s="160" t="s">
        <v>295</v>
      </c>
      <c r="D42" s="161" t="s">
        <v>141</v>
      </c>
      <c r="E42" s="161"/>
      <c r="F42" s="162">
        <v>300000</v>
      </c>
      <c r="G42" s="162"/>
      <c r="H42" s="162"/>
      <c r="I42" s="166"/>
      <c r="K42" s="161"/>
      <c r="L42" s="162">
        <v>300000</v>
      </c>
      <c r="M42" s="162"/>
      <c r="N42" s="162"/>
      <c r="O42" s="166"/>
      <c r="P42"/>
      <c r="Q42"/>
      <c r="R42"/>
      <c r="S42"/>
    </row>
    <row r="43" spans="1:19" s="19" customFormat="1" ht="45" x14ac:dyDescent="0.25">
      <c r="A43" s="159" t="s">
        <v>227</v>
      </c>
      <c r="B43" s="160" t="s">
        <v>130</v>
      </c>
      <c r="C43" s="160" t="s">
        <v>295</v>
      </c>
      <c r="D43" s="161" t="s">
        <v>142</v>
      </c>
      <c r="E43" s="161"/>
      <c r="F43" s="162"/>
      <c r="G43" s="162">
        <v>175000</v>
      </c>
      <c r="H43" s="162"/>
      <c r="I43" s="166"/>
      <c r="K43" s="161"/>
      <c r="L43" s="162"/>
      <c r="M43" s="162">
        <v>175000</v>
      </c>
      <c r="N43" s="162"/>
      <c r="O43" s="166"/>
      <c r="P43"/>
      <c r="Q43"/>
      <c r="R43"/>
      <c r="S43"/>
    </row>
    <row r="44" spans="1:19" s="19" customFormat="1" ht="15" x14ac:dyDescent="0.25">
      <c r="A44" s="159" t="s">
        <v>228</v>
      </c>
      <c r="B44" s="160"/>
      <c r="C44" s="160"/>
      <c r="D44" s="161"/>
      <c r="E44" s="162"/>
      <c r="F44" s="162"/>
      <c r="G44" s="162"/>
      <c r="H44" s="162"/>
      <c r="I44" s="166"/>
      <c r="K44" s="162"/>
      <c r="L44" s="162"/>
      <c r="M44" s="162"/>
      <c r="N44" s="162"/>
      <c r="O44" s="166"/>
      <c r="P44"/>
      <c r="Q44"/>
      <c r="R44"/>
      <c r="S44"/>
    </row>
    <row r="45" spans="1:19" s="19" customFormat="1" ht="45" x14ac:dyDescent="0.25">
      <c r="A45" s="159" t="s">
        <v>229</v>
      </c>
      <c r="B45" s="160" t="s">
        <v>130</v>
      </c>
      <c r="C45" s="160" t="s">
        <v>295</v>
      </c>
      <c r="D45" s="161" t="s">
        <v>143</v>
      </c>
      <c r="E45" s="161"/>
      <c r="F45" s="162">
        <v>650000</v>
      </c>
      <c r="G45" s="162"/>
      <c r="H45" s="162">
        <v>150000</v>
      </c>
      <c r="I45" s="166"/>
      <c r="K45" s="161"/>
      <c r="L45" s="162"/>
      <c r="M45" s="162"/>
      <c r="N45" s="162"/>
      <c r="O45" s="166"/>
      <c r="P45"/>
      <c r="Q45"/>
      <c r="R45"/>
      <c r="S45"/>
    </row>
    <row r="46" spans="1:19" s="19" customFormat="1" ht="30" x14ac:dyDescent="0.25">
      <c r="A46" s="159" t="s">
        <v>230</v>
      </c>
      <c r="B46" s="160" t="s">
        <v>130</v>
      </c>
      <c r="C46" s="160" t="s">
        <v>295</v>
      </c>
      <c r="D46" s="161" t="s">
        <v>165</v>
      </c>
      <c r="E46" s="161"/>
      <c r="F46" s="162"/>
      <c r="G46" s="162">
        <v>168560</v>
      </c>
      <c r="H46" s="162"/>
      <c r="I46" s="166">
        <v>1</v>
      </c>
      <c r="K46" s="161"/>
      <c r="L46" s="162"/>
      <c r="M46" s="162"/>
      <c r="N46" s="162"/>
      <c r="O46" s="166"/>
      <c r="P46"/>
      <c r="Q46"/>
      <c r="R46"/>
      <c r="S46"/>
    </row>
    <row r="47" spans="1:19" s="19" customFormat="1" ht="75" x14ac:dyDescent="0.25">
      <c r="A47" s="159" t="s">
        <v>231</v>
      </c>
      <c r="B47" s="160" t="s">
        <v>130</v>
      </c>
      <c r="C47" s="160" t="s">
        <v>295</v>
      </c>
      <c r="D47" s="161" t="s">
        <v>144</v>
      </c>
      <c r="E47" s="161"/>
      <c r="F47" s="162"/>
      <c r="G47" s="162"/>
      <c r="H47" s="162">
        <v>34178</v>
      </c>
      <c r="I47" s="166">
        <v>0.25</v>
      </c>
      <c r="K47" s="161"/>
      <c r="L47" s="162"/>
      <c r="M47" s="162"/>
      <c r="N47" s="162">
        <v>34178</v>
      </c>
      <c r="O47" s="166">
        <v>0.25</v>
      </c>
      <c r="P47"/>
      <c r="Q47"/>
      <c r="R47"/>
      <c r="S47"/>
    </row>
    <row r="48" spans="1:19" s="19" customFormat="1" ht="30" x14ac:dyDescent="0.25">
      <c r="A48" s="159" t="s">
        <v>232</v>
      </c>
      <c r="B48" s="160" t="s">
        <v>130</v>
      </c>
      <c r="C48" s="160" t="s">
        <v>295</v>
      </c>
      <c r="D48" s="161" t="s">
        <v>145</v>
      </c>
      <c r="E48" s="161"/>
      <c r="F48" s="162"/>
      <c r="G48" s="162">
        <f>175000*0.23</f>
        <v>40250</v>
      </c>
      <c r="H48" s="162">
        <f>175000-G48</f>
        <v>134750</v>
      </c>
      <c r="I48" s="166"/>
      <c r="K48" s="161"/>
      <c r="L48" s="162"/>
      <c r="M48" s="162"/>
      <c r="N48" s="162"/>
      <c r="O48" s="166"/>
      <c r="P48"/>
      <c r="Q48"/>
      <c r="R48"/>
      <c r="S48"/>
    </row>
    <row r="49" spans="1:19" s="19" customFormat="1" ht="30" x14ac:dyDescent="0.25">
      <c r="A49" s="159" t="s">
        <v>233</v>
      </c>
      <c r="B49" s="160" t="s">
        <v>130</v>
      </c>
      <c r="C49" s="160" t="s">
        <v>295</v>
      </c>
      <c r="D49" s="161" t="s">
        <v>166</v>
      </c>
      <c r="E49" s="161"/>
      <c r="F49" s="162"/>
      <c r="G49" s="162">
        <v>1500000</v>
      </c>
      <c r="H49" s="162"/>
      <c r="I49" s="166"/>
      <c r="K49" s="161"/>
      <c r="L49" s="162"/>
      <c r="M49" s="162">
        <v>1500000</v>
      </c>
      <c r="N49" s="162"/>
      <c r="O49" s="166"/>
      <c r="P49"/>
      <c r="Q49"/>
      <c r="R49"/>
      <c r="S49"/>
    </row>
    <row r="50" spans="1:19" s="19" customFormat="1" ht="75" x14ac:dyDescent="0.25">
      <c r="A50" s="159" t="s">
        <v>234</v>
      </c>
      <c r="B50" s="160" t="s">
        <v>130</v>
      </c>
      <c r="C50" s="160" t="s">
        <v>295</v>
      </c>
      <c r="D50" s="161" t="s">
        <v>146</v>
      </c>
      <c r="E50" s="161"/>
      <c r="F50" s="162"/>
      <c r="G50" s="162">
        <v>535720</v>
      </c>
      <c r="H50" s="162"/>
      <c r="I50" s="166"/>
      <c r="K50" s="161"/>
      <c r="L50" s="162"/>
      <c r="M50" s="162"/>
      <c r="N50" s="162"/>
      <c r="O50" s="166"/>
      <c r="P50"/>
      <c r="Q50"/>
      <c r="R50"/>
      <c r="S50"/>
    </row>
    <row r="51" spans="1:19" s="19" customFormat="1" ht="15" x14ac:dyDescent="0.25">
      <c r="A51" s="159" t="s">
        <v>235</v>
      </c>
      <c r="B51" s="160" t="s">
        <v>130</v>
      </c>
      <c r="C51" s="160" t="s">
        <v>295</v>
      </c>
      <c r="D51" s="161" t="s">
        <v>147</v>
      </c>
      <c r="E51" s="161"/>
      <c r="F51" s="162"/>
      <c r="G51" s="162"/>
      <c r="H51" s="162">
        <v>305000</v>
      </c>
      <c r="I51" s="166">
        <v>3</v>
      </c>
      <c r="K51" s="161"/>
      <c r="L51" s="162"/>
      <c r="M51" s="162"/>
      <c r="N51" s="162">
        <v>305000</v>
      </c>
      <c r="O51" s="166">
        <v>3</v>
      </c>
      <c r="P51"/>
      <c r="Q51"/>
      <c r="R51"/>
      <c r="S51"/>
    </row>
    <row r="52" spans="1:19" s="19" customFormat="1" ht="60" x14ac:dyDescent="0.25">
      <c r="A52" s="159" t="s">
        <v>236</v>
      </c>
      <c r="B52" s="160" t="s">
        <v>130</v>
      </c>
      <c r="C52" s="160" t="s">
        <v>295</v>
      </c>
      <c r="D52" s="161" t="s">
        <v>148</v>
      </c>
      <c r="E52" s="161"/>
      <c r="F52" s="162"/>
      <c r="G52" s="162">
        <v>78560</v>
      </c>
      <c r="H52" s="162"/>
      <c r="I52" s="166">
        <v>1</v>
      </c>
      <c r="K52" s="161"/>
      <c r="L52" s="162"/>
      <c r="M52" s="162"/>
      <c r="N52" s="162"/>
      <c r="O52" s="166"/>
      <c r="P52"/>
      <c r="Q52"/>
      <c r="R52"/>
      <c r="S52"/>
    </row>
    <row r="53" spans="1:19" s="19" customFormat="1" ht="30" x14ac:dyDescent="0.25">
      <c r="A53" s="159" t="s">
        <v>237</v>
      </c>
      <c r="B53" s="160" t="s">
        <v>66</v>
      </c>
      <c r="C53" s="160" t="s">
        <v>292</v>
      </c>
      <c r="D53" s="161" t="s">
        <v>150</v>
      </c>
      <c r="E53" s="167">
        <f>+F53</f>
        <v>3218284</v>
      </c>
      <c r="F53" s="162">
        <f>SUM([1]Summary!$B$6:$B$12)</f>
        <v>3218284</v>
      </c>
      <c r="G53" s="162">
        <f>SUM([1]Summary!$B$15:$B$20)</f>
        <v>3805000</v>
      </c>
      <c r="H53" s="162"/>
      <c r="I53" s="166">
        <v>2</v>
      </c>
      <c r="K53" s="167">
        <f>+L53</f>
        <v>1500000</v>
      </c>
      <c r="L53" s="162">
        <v>1500000</v>
      </c>
      <c r="M53" s="162">
        <v>1500000</v>
      </c>
      <c r="N53" s="162"/>
      <c r="O53" s="166">
        <v>1</v>
      </c>
      <c r="P53"/>
      <c r="Q53"/>
      <c r="R53"/>
      <c r="S53"/>
    </row>
    <row r="54" spans="1:19" s="19" customFormat="1" ht="30" x14ac:dyDescent="0.25">
      <c r="A54" s="159" t="s">
        <v>336</v>
      </c>
      <c r="B54" s="160" t="s">
        <v>125</v>
      </c>
      <c r="C54" s="160" t="s">
        <v>299</v>
      </c>
      <c r="D54" s="161" t="s">
        <v>153</v>
      </c>
      <c r="E54" s="162">
        <v>11700000</v>
      </c>
      <c r="F54" s="162">
        <v>3750000</v>
      </c>
      <c r="G54" s="162"/>
      <c r="H54" s="162"/>
      <c r="I54" s="166"/>
      <c r="K54" s="162"/>
      <c r="L54" s="162"/>
      <c r="M54" s="162"/>
      <c r="N54" s="162"/>
      <c r="O54" s="166"/>
      <c r="P54"/>
      <c r="Q54"/>
      <c r="R54"/>
      <c r="S54"/>
    </row>
    <row r="55" spans="1:19" s="19" customFormat="1" ht="30" x14ac:dyDescent="0.25">
      <c r="A55" s="159" t="s">
        <v>276</v>
      </c>
      <c r="B55" s="160" t="s">
        <v>125</v>
      </c>
      <c r="C55" s="160" t="s">
        <v>299</v>
      </c>
      <c r="D55" s="161" t="s">
        <v>161</v>
      </c>
      <c r="E55" s="161"/>
      <c r="F55" s="162"/>
      <c r="G55" s="162">
        <v>200000</v>
      </c>
      <c r="H55" s="162"/>
      <c r="I55" s="166">
        <v>1</v>
      </c>
      <c r="K55" s="161"/>
      <c r="L55" s="162"/>
      <c r="M55" s="162">
        <v>200000</v>
      </c>
      <c r="N55" s="162"/>
      <c r="O55" s="166">
        <v>1</v>
      </c>
      <c r="P55"/>
      <c r="Q55"/>
      <c r="R55"/>
      <c r="S55"/>
    </row>
    <row r="56" spans="1:19" s="19" customFormat="1" ht="45" x14ac:dyDescent="0.25">
      <c r="A56" s="159" t="s">
        <v>337</v>
      </c>
      <c r="B56" s="160" t="s">
        <v>125</v>
      </c>
      <c r="C56" s="160" t="s">
        <v>297</v>
      </c>
      <c r="D56" s="161" t="s">
        <v>156</v>
      </c>
      <c r="E56" s="161"/>
      <c r="F56" s="162"/>
      <c r="G56" s="162"/>
      <c r="H56" s="162">
        <v>0</v>
      </c>
      <c r="I56" s="166"/>
      <c r="K56" s="161"/>
      <c r="L56" s="162"/>
      <c r="M56" s="162"/>
      <c r="N56" s="162">
        <v>0</v>
      </c>
      <c r="O56" s="166"/>
      <c r="P56"/>
      <c r="Q56"/>
      <c r="R56"/>
      <c r="S56"/>
    </row>
    <row r="57" spans="1:19" s="19" customFormat="1" ht="45" x14ac:dyDescent="0.25">
      <c r="A57" s="159" t="s">
        <v>338</v>
      </c>
      <c r="B57" s="160" t="s">
        <v>125</v>
      </c>
      <c r="C57" s="160" t="s">
        <v>297</v>
      </c>
      <c r="D57" s="161" t="s">
        <v>157</v>
      </c>
      <c r="E57" s="161"/>
      <c r="F57" s="162"/>
      <c r="G57" s="162"/>
      <c r="H57" s="162">
        <v>0</v>
      </c>
      <c r="I57" s="166"/>
      <c r="K57" s="161"/>
      <c r="L57" s="162"/>
      <c r="M57" s="162"/>
      <c r="N57" s="162">
        <v>0</v>
      </c>
      <c r="O57" s="166"/>
      <c r="P57"/>
      <c r="Q57"/>
      <c r="R57"/>
      <c r="S57"/>
    </row>
    <row r="58" spans="1:19" s="19" customFormat="1" ht="60" x14ac:dyDescent="0.25">
      <c r="A58" s="159" t="s">
        <v>303</v>
      </c>
      <c r="B58" s="160" t="s">
        <v>125</v>
      </c>
      <c r="C58" s="160" t="s">
        <v>299</v>
      </c>
      <c r="D58" s="161" t="s">
        <v>302</v>
      </c>
      <c r="E58" s="161"/>
      <c r="F58" s="162"/>
      <c r="G58" s="162">
        <v>712428</v>
      </c>
      <c r="H58" s="162"/>
      <c r="I58" s="166">
        <v>12</v>
      </c>
      <c r="K58" s="161"/>
      <c r="L58" s="162"/>
      <c r="M58" s="162">
        <v>712428</v>
      </c>
      <c r="N58" s="162"/>
      <c r="O58" s="166">
        <v>12</v>
      </c>
      <c r="P58"/>
      <c r="Q58"/>
      <c r="R58"/>
      <c r="S58"/>
    </row>
    <row r="59" spans="1:19" s="19" customFormat="1" ht="30" x14ac:dyDescent="0.25">
      <c r="A59" s="159" t="s">
        <v>238</v>
      </c>
      <c r="B59" s="160" t="s">
        <v>125</v>
      </c>
      <c r="C59" s="160" t="s">
        <v>299</v>
      </c>
      <c r="D59" s="161" t="s">
        <v>158</v>
      </c>
      <c r="E59" s="161"/>
      <c r="F59" s="162"/>
      <c r="G59" s="162">
        <v>400000</v>
      </c>
      <c r="H59" s="162"/>
      <c r="I59" s="166"/>
      <c r="K59" s="161"/>
      <c r="L59" s="162"/>
      <c r="M59" s="162"/>
      <c r="N59" s="162"/>
      <c r="O59" s="166"/>
      <c r="P59"/>
      <c r="Q59"/>
      <c r="R59"/>
      <c r="S59"/>
    </row>
    <row r="60" spans="1:19" s="19" customFormat="1" ht="60" x14ac:dyDescent="0.25">
      <c r="A60" s="159" t="s">
        <v>154</v>
      </c>
      <c r="B60" s="160" t="s">
        <v>71</v>
      </c>
      <c r="C60" s="160" t="s">
        <v>292</v>
      </c>
      <c r="D60" s="161" t="s">
        <v>159</v>
      </c>
      <c r="E60" s="161"/>
      <c r="F60" s="162">
        <v>363108</v>
      </c>
      <c r="G60" s="162">
        <v>438817</v>
      </c>
      <c r="H60" s="162"/>
      <c r="I60" s="166">
        <v>4</v>
      </c>
      <c r="K60" s="161"/>
      <c r="L60" s="162">
        <v>181554</v>
      </c>
      <c r="M60" s="162">
        <v>219409</v>
      </c>
      <c r="N60" s="162"/>
      <c r="O60" s="166">
        <v>2</v>
      </c>
      <c r="P60"/>
      <c r="Q60"/>
      <c r="R60"/>
      <c r="S60"/>
    </row>
    <row r="61" spans="1:19" s="19" customFormat="1" ht="45" x14ac:dyDescent="0.25">
      <c r="A61" s="159" t="s">
        <v>361</v>
      </c>
      <c r="B61" s="160" t="s">
        <v>134</v>
      </c>
      <c r="C61" s="160" t="s">
        <v>299</v>
      </c>
      <c r="D61" s="161" t="s">
        <v>167</v>
      </c>
      <c r="E61" s="167">
        <f>+F61</f>
        <v>500000</v>
      </c>
      <c r="F61" s="162">
        <v>500000</v>
      </c>
      <c r="G61" s="162"/>
      <c r="H61" s="162"/>
      <c r="I61" s="166"/>
      <c r="K61" s="167">
        <f>+L61</f>
        <v>500000</v>
      </c>
      <c r="L61" s="162">
        <v>500000</v>
      </c>
      <c r="M61" s="162"/>
      <c r="N61" s="162"/>
      <c r="O61" s="166"/>
      <c r="P61"/>
      <c r="Q61"/>
      <c r="R61"/>
      <c r="S61"/>
    </row>
    <row r="62" spans="1:19" s="19" customFormat="1" ht="30" x14ac:dyDescent="0.25">
      <c r="A62" s="159" t="s">
        <v>239</v>
      </c>
      <c r="B62" s="160" t="s">
        <v>75</v>
      </c>
      <c r="C62" s="160" t="s">
        <v>299</v>
      </c>
      <c r="D62" s="161" t="s">
        <v>160</v>
      </c>
      <c r="E62" s="161"/>
      <c r="F62" s="162"/>
      <c r="G62" s="162">
        <v>0</v>
      </c>
      <c r="H62" s="162"/>
      <c r="I62" s="166"/>
      <c r="K62" s="161"/>
      <c r="L62" s="162"/>
      <c r="M62" s="162">
        <v>0</v>
      </c>
      <c r="N62" s="162"/>
      <c r="O62" s="166"/>
      <c r="P62"/>
      <c r="Q62"/>
      <c r="R62"/>
      <c r="S62"/>
    </row>
    <row r="63" spans="1:19" s="19" customFormat="1" ht="30" x14ac:dyDescent="0.25">
      <c r="A63" s="159" t="s">
        <v>240</v>
      </c>
      <c r="B63" s="160" t="s">
        <v>75</v>
      </c>
      <c r="C63" s="160" t="s">
        <v>297</v>
      </c>
      <c r="D63" s="161" t="s">
        <v>317</v>
      </c>
      <c r="E63" s="161"/>
      <c r="F63" s="162"/>
      <c r="G63" s="162">
        <v>1310105</v>
      </c>
      <c r="H63" s="162"/>
      <c r="I63" s="166">
        <v>5</v>
      </c>
      <c r="K63" s="161"/>
      <c r="L63" s="162"/>
      <c r="M63" s="162"/>
      <c r="N63" s="162"/>
      <c r="O63" s="166"/>
      <c r="P63"/>
      <c r="Q63"/>
      <c r="R63"/>
      <c r="S63"/>
    </row>
    <row r="64" spans="1:19" s="19" customFormat="1" ht="15" x14ac:dyDescent="0.25">
      <c r="A64" s="159" t="s">
        <v>241</v>
      </c>
      <c r="B64" s="160" t="s">
        <v>51</v>
      </c>
      <c r="C64" s="160" t="s">
        <v>299</v>
      </c>
      <c r="D64" s="161" t="s">
        <v>185</v>
      </c>
      <c r="E64" s="161"/>
      <c r="F64" s="162">
        <v>57500</v>
      </c>
      <c r="G64" s="162">
        <v>2500</v>
      </c>
      <c r="H64" s="162"/>
      <c r="I64" s="166"/>
      <c r="K64" s="161"/>
      <c r="L64" s="162">
        <v>57500</v>
      </c>
      <c r="M64" s="162">
        <v>2500</v>
      </c>
      <c r="N64" s="162"/>
      <c r="O64" s="166"/>
      <c r="P64"/>
      <c r="Q64"/>
      <c r="R64"/>
      <c r="S64"/>
    </row>
    <row r="65" spans="1:19" s="19" customFormat="1" ht="30" x14ac:dyDescent="0.25">
      <c r="A65" s="159" t="s">
        <v>242</v>
      </c>
      <c r="B65" s="160" t="s">
        <v>125</v>
      </c>
      <c r="C65" s="160" t="s">
        <v>299</v>
      </c>
      <c r="D65" s="161" t="s">
        <v>196</v>
      </c>
      <c r="E65" s="168">
        <v>1500000</v>
      </c>
      <c r="F65" s="162"/>
      <c r="G65" s="162"/>
      <c r="H65" s="162"/>
      <c r="I65" s="166"/>
      <c r="K65" s="168"/>
      <c r="L65" s="162"/>
      <c r="M65" s="162"/>
      <c r="N65" s="162"/>
      <c r="O65" s="166"/>
      <c r="P65"/>
      <c r="Q65"/>
      <c r="R65"/>
      <c r="S65"/>
    </row>
    <row r="66" spans="1:19" s="19" customFormat="1" ht="30" x14ac:dyDescent="0.25">
      <c r="A66" s="159" t="s">
        <v>339</v>
      </c>
      <c r="B66" s="160" t="s">
        <v>125</v>
      </c>
      <c r="C66" s="160" t="s">
        <v>294</v>
      </c>
      <c r="D66" s="161" t="s">
        <v>195</v>
      </c>
      <c r="E66" s="161"/>
      <c r="F66" s="162"/>
      <c r="G66" s="162"/>
      <c r="H66" s="162">
        <v>3820</v>
      </c>
      <c r="I66" s="166"/>
      <c r="K66" s="161"/>
      <c r="L66" s="162"/>
      <c r="M66" s="162"/>
      <c r="N66" s="162">
        <v>3820</v>
      </c>
      <c r="O66" s="166"/>
      <c r="P66"/>
      <c r="Q66"/>
      <c r="R66"/>
      <c r="S66"/>
    </row>
    <row r="67" spans="1:19" s="19" customFormat="1" ht="30" x14ac:dyDescent="0.25">
      <c r="A67" s="159" t="s">
        <v>243</v>
      </c>
      <c r="B67" s="160" t="s">
        <v>125</v>
      </c>
      <c r="C67" s="160" t="s">
        <v>296</v>
      </c>
      <c r="D67" s="161" t="s">
        <v>190</v>
      </c>
      <c r="E67" s="161"/>
      <c r="F67" s="162"/>
      <c r="G67" s="162">
        <f>ROUND(95250*0.23,0)</f>
        <v>21908</v>
      </c>
      <c r="H67" s="162">
        <f>95250-G67</f>
        <v>73342</v>
      </c>
      <c r="I67" s="166"/>
      <c r="K67" s="161"/>
      <c r="L67" s="162"/>
      <c r="M67" s="162"/>
      <c r="N67" s="162"/>
      <c r="O67" s="166"/>
      <c r="P67"/>
      <c r="Q67"/>
      <c r="R67"/>
      <c r="S67"/>
    </row>
    <row r="68" spans="1:19" s="19" customFormat="1" ht="105" x14ac:dyDescent="0.25">
      <c r="A68" s="159" t="s">
        <v>244</v>
      </c>
      <c r="B68" s="160" t="s">
        <v>134</v>
      </c>
      <c r="C68" s="160" t="s">
        <v>292</v>
      </c>
      <c r="D68" s="161" t="s">
        <v>192</v>
      </c>
      <c r="E68" s="161"/>
      <c r="F68" s="162"/>
      <c r="G68" s="162"/>
      <c r="H68" s="162">
        <v>300000</v>
      </c>
      <c r="I68" s="166"/>
      <c r="K68" s="161"/>
      <c r="L68" s="162"/>
      <c r="M68" s="162"/>
      <c r="N68" s="162">
        <v>300000</v>
      </c>
      <c r="O68" s="166"/>
      <c r="P68"/>
      <c r="Q68"/>
      <c r="R68"/>
      <c r="S68"/>
    </row>
    <row r="69" spans="1:19" s="19" customFormat="1" ht="30" x14ac:dyDescent="0.25">
      <c r="A69" s="159" t="s">
        <v>155</v>
      </c>
      <c r="B69" s="160" t="s">
        <v>54</v>
      </c>
      <c r="C69" s="160" t="s">
        <v>291</v>
      </c>
      <c r="D69" s="161" t="s">
        <v>197</v>
      </c>
      <c r="E69" s="161"/>
      <c r="F69" s="162"/>
      <c r="G69" s="162">
        <v>0</v>
      </c>
      <c r="H69" s="162">
        <v>0</v>
      </c>
      <c r="I69" s="166"/>
      <c r="K69" s="161"/>
      <c r="L69" s="162"/>
      <c r="M69" s="162"/>
      <c r="N69" s="162"/>
      <c r="O69" s="166"/>
      <c r="P69"/>
      <c r="Q69"/>
      <c r="R69"/>
      <c r="S69"/>
    </row>
    <row r="70" spans="1:19" s="19" customFormat="1" ht="75" x14ac:dyDescent="0.25">
      <c r="A70" s="159" t="s">
        <v>172</v>
      </c>
      <c r="B70" s="160" t="s">
        <v>134</v>
      </c>
      <c r="C70" s="160" t="s">
        <v>299</v>
      </c>
      <c r="D70" s="161" t="s">
        <v>198</v>
      </c>
      <c r="E70" s="168">
        <v>500000</v>
      </c>
      <c r="F70" s="162"/>
      <c r="G70" s="162"/>
      <c r="H70" s="162"/>
      <c r="I70" s="166"/>
      <c r="K70" s="168"/>
      <c r="L70" s="162"/>
      <c r="M70" s="162"/>
      <c r="N70" s="162"/>
      <c r="O70" s="166"/>
      <c r="P70"/>
      <c r="Q70"/>
      <c r="R70"/>
      <c r="S70"/>
    </row>
    <row r="71" spans="1:19" s="19" customFormat="1" ht="75" x14ac:dyDescent="0.25">
      <c r="A71" s="159" t="s">
        <v>173</v>
      </c>
      <c r="B71" s="160" t="s">
        <v>125</v>
      </c>
      <c r="C71" s="160" t="s">
        <v>291</v>
      </c>
      <c r="D71" s="161" t="s">
        <v>324</v>
      </c>
      <c r="E71" s="161"/>
      <c r="F71" s="162"/>
      <c r="G71" s="162">
        <v>2129342</v>
      </c>
      <c r="H71" s="162">
        <v>2273490</v>
      </c>
      <c r="I71" s="166"/>
      <c r="K71" s="161"/>
      <c r="L71" s="162"/>
      <c r="M71" s="162"/>
      <c r="N71" s="162"/>
      <c r="O71" s="166"/>
      <c r="P71"/>
      <c r="Q71"/>
      <c r="R71"/>
      <c r="S71"/>
    </row>
    <row r="72" spans="1:19" s="19" customFormat="1" ht="30" x14ac:dyDescent="0.25">
      <c r="A72" s="159" t="s">
        <v>174</v>
      </c>
      <c r="B72" s="160" t="s">
        <v>125</v>
      </c>
      <c r="C72" s="160" t="s">
        <v>299</v>
      </c>
      <c r="D72" s="161" t="s">
        <v>332</v>
      </c>
      <c r="E72" s="168">
        <v>1200000</v>
      </c>
      <c r="F72" s="162">
        <v>1201500</v>
      </c>
      <c r="G72" s="162">
        <v>317098</v>
      </c>
      <c r="H72" s="162"/>
      <c r="I72" s="166">
        <v>3</v>
      </c>
      <c r="K72" s="168"/>
      <c r="L72" s="162"/>
      <c r="M72" s="162"/>
      <c r="N72" s="162"/>
      <c r="O72" s="166"/>
      <c r="P72"/>
      <c r="Q72"/>
      <c r="R72"/>
      <c r="S72"/>
    </row>
    <row r="73" spans="1:19" s="19" customFormat="1" ht="30" x14ac:dyDescent="0.25">
      <c r="A73" s="159" t="s">
        <v>175</v>
      </c>
      <c r="B73" s="160" t="s">
        <v>125</v>
      </c>
      <c r="C73" s="160" t="s">
        <v>299</v>
      </c>
      <c r="D73" s="161" t="s">
        <v>333</v>
      </c>
      <c r="E73" s="161"/>
      <c r="F73" s="162"/>
      <c r="G73" s="162">
        <v>107584</v>
      </c>
      <c r="H73" s="162"/>
      <c r="I73" s="166">
        <v>2</v>
      </c>
      <c r="K73" s="161"/>
      <c r="L73" s="162"/>
      <c r="M73" s="162"/>
      <c r="N73" s="162"/>
      <c r="O73" s="166"/>
      <c r="P73"/>
      <c r="Q73"/>
      <c r="R73"/>
      <c r="S73"/>
    </row>
    <row r="74" spans="1:19" s="19" customFormat="1" ht="30" x14ac:dyDescent="0.25">
      <c r="A74" s="159" t="s">
        <v>176</v>
      </c>
      <c r="B74" s="160" t="s">
        <v>125</v>
      </c>
      <c r="C74" s="160" t="s">
        <v>299</v>
      </c>
      <c r="D74" s="161" t="s">
        <v>334</v>
      </c>
      <c r="E74" s="161"/>
      <c r="F74" s="162"/>
      <c r="G74" s="162">
        <v>374277</v>
      </c>
      <c r="H74" s="162"/>
      <c r="I74" s="166">
        <v>5</v>
      </c>
      <c r="K74" s="161"/>
      <c r="L74" s="162"/>
      <c r="M74" s="162"/>
      <c r="N74" s="162"/>
      <c r="O74" s="166"/>
      <c r="P74"/>
      <c r="Q74"/>
      <c r="R74"/>
      <c r="S74"/>
    </row>
    <row r="75" spans="1:19" s="19" customFormat="1" ht="75" x14ac:dyDescent="0.25">
      <c r="A75" s="159" t="s">
        <v>328</v>
      </c>
      <c r="B75" s="160" t="s">
        <v>125</v>
      </c>
      <c r="C75" s="160" t="s">
        <v>299</v>
      </c>
      <c r="D75" s="161" t="s">
        <v>344</v>
      </c>
      <c r="E75" s="168">
        <v>250000</v>
      </c>
      <c r="F75" s="162">
        <v>250000</v>
      </c>
      <c r="G75" s="162"/>
      <c r="H75" s="162"/>
      <c r="I75" s="166"/>
      <c r="K75" s="168"/>
      <c r="L75" s="162"/>
      <c r="M75" s="162"/>
      <c r="N75" s="162"/>
      <c r="O75" s="166"/>
      <c r="P75"/>
      <c r="Q75"/>
      <c r="R75"/>
      <c r="S75"/>
    </row>
    <row r="76" spans="1:19" s="19" customFormat="1" ht="178.95" customHeight="1" x14ac:dyDescent="0.25">
      <c r="A76" s="159" t="s">
        <v>363</v>
      </c>
      <c r="B76" s="160" t="s">
        <v>51</v>
      </c>
      <c r="C76" s="160" t="s">
        <v>299</v>
      </c>
      <c r="D76" s="161" t="s">
        <v>345</v>
      </c>
      <c r="E76" s="168">
        <v>0</v>
      </c>
      <c r="F76" s="162"/>
      <c r="G76" s="162"/>
      <c r="H76" s="162"/>
      <c r="I76" s="166"/>
      <c r="K76" s="168"/>
      <c r="L76" s="162"/>
      <c r="M76" s="162"/>
      <c r="N76" s="162"/>
      <c r="O76" s="166"/>
      <c r="P76"/>
      <c r="Q76"/>
      <c r="R76"/>
      <c r="S76"/>
    </row>
    <row r="77" spans="1:19" s="19" customFormat="1" ht="30" x14ac:dyDescent="0.25">
      <c r="A77" s="159" t="s">
        <v>364</v>
      </c>
      <c r="B77" s="160" t="s">
        <v>40</v>
      </c>
      <c r="C77" s="160" t="s">
        <v>292</v>
      </c>
      <c r="D77" s="161" t="s">
        <v>346</v>
      </c>
      <c r="E77" s="161"/>
      <c r="F77" s="162">
        <v>43200</v>
      </c>
      <c r="G77" s="162">
        <v>127174</v>
      </c>
      <c r="H77" s="162"/>
      <c r="I77" s="166">
        <v>1</v>
      </c>
      <c r="K77" s="161"/>
      <c r="L77" s="162"/>
      <c r="M77" s="162"/>
      <c r="N77" s="162"/>
      <c r="O77" s="166"/>
      <c r="P77"/>
      <c r="Q77"/>
      <c r="R77"/>
      <c r="S77"/>
    </row>
    <row r="78" spans="1:19" s="19" customFormat="1" ht="45" x14ac:dyDescent="0.25">
      <c r="A78" s="159" t="s">
        <v>365</v>
      </c>
      <c r="B78" s="160" t="s">
        <v>40</v>
      </c>
      <c r="C78" s="160" t="s">
        <v>292</v>
      </c>
      <c r="D78" s="161" t="s">
        <v>347</v>
      </c>
      <c r="E78" s="161"/>
      <c r="F78" s="162">
        <v>171278</v>
      </c>
      <c r="G78" s="162">
        <v>-171278</v>
      </c>
      <c r="H78" s="162"/>
      <c r="I78" s="166"/>
      <c r="K78" s="161"/>
      <c r="L78" s="162"/>
      <c r="M78" s="162"/>
      <c r="N78" s="162"/>
      <c r="O78" s="166"/>
      <c r="P78"/>
      <c r="Q78"/>
      <c r="R78"/>
      <c r="S78"/>
    </row>
    <row r="79" spans="1:19" s="19" customFormat="1" ht="60" x14ac:dyDescent="0.25">
      <c r="A79" s="159" t="s">
        <v>329</v>
      </c>
      <c r="B79" s="160" t="s">
        <v>71</v>
      </c>
      <c r="C79" s="160" t="s">
        <v>292</v>
      </c>
      <c r="D79" s="161" t="s">
        <v>348</v>
      </c>
      <c r="E79" s="161"/>
      <c r="F79" s="162"/>
      <c r="G79" s="162">
        <v>300000</v>
      </c>
      <c r="H79" s="162"/>
      <c r="I79" s="166"/>
      <c r="K79" s="161"/>
      <c r="L79" s="162"/>
      <c r="M79" s="162"/>
      <c r="N79" s="162"/>
      <c r="O79" s="166"/>
      <c r="P79"/>
      <c r="Q79"/>
      <c r="R79"/>
      <c r="S79"/>
    </row>
    <row r="80" spans="1:19" s="19" customFormat="1" ht="60" x14ac:dyDescent="0.25">
      <c r="A80" s="159" t="s">
        <v>330</v>
      </c>
      <c r="B80" s="160" t="s">
        <v>71</v>
      </c>
      <c r="C80" s="160" t="s">
        <v>292</v>
      </c>
      <c r="D80" s="161" t="s">
        <v>349</v>
      </c>
      <c r="E80" s="168">
        <v>-792640</v>
      </c>
      <c r="F80" s="162">
        <v>-1320640</v>
      </c>
      <c r="G80" s="162">
        <v>-2278070</v>
      </c>
      <c r="H80" s="162"/>
      <c r="I80" s="166">
        <v>-35</v>
      </c>
      <c r="K80" s="168"/>
      <c r="L80" s="162"/>
      <c r="M80" s="162"/>
      <c r="N80" s="162"/>
      <c r="O80" s="166"/>
      <c r="P80"/>
      <c r="Q80"/>
      <c r="R80"/>
      <c r="S80"/>
    </row>
    <row r="81" spans="1:19" s="19" customFormat="1" ht="45" x14ac:dyDescent="0.25">
      <c r="A81" s="159" t="s">
        <v>367</v>
      </c>
      <c r="B81" s="160" t="s">
        <v>54</v>
      </c>
      <c r="C81" s="160" t="s">
        <v>296</v>
      </c>
      <c r="D81" s="161" t="s">
        <v>374</v>
      </c>
      <c r="E81" s="168">
        <v>250000</v>
      </c>
      <c r="F81" s="162">
        <v>250000</v>
      </c>
      <c r="G81" s="162"/>
      <c r="H81" s="162"/>
      <c r="I81" s="166"/>
      <c r="K81" s="168">
        <v>250000</v>
      </c>
      <c r="L81" s="162">
        <v>250000</v>
      </c>
      <c r="M81" s="162"/>
      <c r="N81" s="162"/>
      <c r="O81" s="166"/>
      <c r="P81"/>
      <c r="Q81"/>
      <c r="R81"/>
      <c r="S81"/>
    </row>
    <row r="82" spans="1:19" s="19" customFormat="1" ht="30" x14ac:dyDescent="0.25">
      <c r="A82" s="159" t="s">
        <v>369</v>
      </c>
      <c r="B82" s="160" t="s">
        <v>130</v>
      </c>
      <c r="C82" s="160" t="s">
        <v>299</v>
      </c>
      <c r="D82" s="161" t="s">
        <v>356</v>
      </c>
      <c r="E82" s="161"/>
      <c r="F82" s="162">
        <v>75000</v>
      </c>
      <c r="G82" s="162">
        <v>75000</v>
      </c>
      <c r="H82" s="162"/>
      <c r="I82" s="166">
        <v>1</v>
      </c>
      <c r="K82" s="161"/>
      <c r="L82" s="162">
        <v>75000</v>
      </c>
      <c r="M82" s="162">
        <v>75000</v>
      </c>
      <c r="N82" s="162"/>
      <c r="O82" s="166">
        <v>1</v>
      </c>
      <c r="P82"/>
      <c r="Q82"/>
      <c r="R82"/>
      <c r="S82"/>
    </row>
    <row r="83" spans="1:19" s="19" customFormat="1" ht="60" x14ac:dyDescent="0.25">
      <c r="A83" s="159" t="s">
        <v>331</v>
      </c>
      <c r="B83" s="160" t="s">
        <v>134</v>
      </c>
      <c r="C83" s="160" t="s">
        <v>293</v>
      </c>
      <c r="D83" s="161" t="s">
        <v>358</v>
      </c>
      <c r="E83" s="161"/>
      <c r="F83" s="162"/>
      <c r="G83" s="162"/>
      <c r="H83" s="162">
        <v>492736</v>
      </c>
      <c r="I83" s="166"/>
      <c r="K83" s="161"/>
      <c r="L83" s="162"/>
      <c r="M83" s="162"/>
      <c r="N83" s="162"/>
      <c r="O83" s="166"/>
      <c r="P83"/>
      <c r="Q83"/>
      <c r="R83"/>
      <c r="S83"/>
    </row>
    <row r="84" spans="1:19" s="19" customFormat="1" ht="135" x14ac:dyDescent="0.25">
      <c r="A84" s="159" t="s">
        <v>350</v>
      </c>
      <c r="B84" s="160" t="s">
        <v>71</v>
      </c>
      <c r="C84" s="160" t="s">
        <v>299</v>
      </c>
      <c r="D84" s="161" t="s">
        <v>370</v>
      </c>
      <c r="E84" s="168">
        <v>875000</v>
      </c>
      <c r="F84" s="162"/>
      <c r="G84" s="162"/>
      <c r="H84" s="162"/>
      <c r="I84" s="166"/>
      <c r="K84" s="168"/>
      <c r="L84" s="162"/>
      <c r="M84" s="162"/>
      <c r="N84" s="162"/>
      <c r="O84" s="166"/>
      <c r="P84"/>
      <c r="Q84"/>
      <c r="R84"/>
      <c r="S84"/>
    </row>
    <row r="85" spans="1:19" s="19" customFormat="1" ht="120" x14ac:dyDescent="0.25">
      <c r="A85" s="159" t="s">
        <v>351</v>
      </c>
      <c r="B85" s="160" t="s">
        <v>71</v>
      </c>
      <c r="C85" s="160" t="s">
        <v>299</v>
      </c>
      <c r="D85" s="161" t="s">
        <v>371</v>
      </c>
      <c r="E85" s="168">
        <v>225000</v>
      </c>
      <c r="F85" s="162"/>
      <c r="G85" s="162"/>
      <c r="H85" s="162"/>
      <c r="I85" s="166"/>
      <c r="K85" s="168"/>
      <c r="L85" s="162"/>
      <c r="M85" s="162"/>
      <c r="N85" s="162"/>
      <c r="O85" s="166"/>
      <c r="P85"/>
      <c r="Q85"/>
      <c r="R85"/>
      <c r="S85"/>
    </row>
    <row r="86" spans="1:19" s="19" customFormat="1" ht="150" x14ac:dyDescent="0.25">
      <c r="A86" s="159" t="s">
        <v>352</v>
      </c>
      <c r="B86" s="160" t="s">
        <v>71</v>
      </c>
      <c r="C86" s="160" t="s">
        <v>299</v>
      </c>
      <c r="D86" s="161" t="s">
        <v>373</v>
      </c>
      <c r="E86" s="168">
        <v>625000</v>
      </c>
      <c r="F86" s="162">
        <v>625000</v>
      </c>
      <c r="G86" s="162"/>
      <c r="H86" s="162"/>
      <c r="I86" s="166"/>
      <c r="K86" s="168"/>
      <c r="L86" s="162"/>
      <c r="M86" s="162"/>
      <c r="N86" s="162"/>
      <c r="O86" s="166"/>
      <c r="P86"/>
      <c r="Q86"/>
      <c r="R86"/>
      <c r="S86"/>
    </row>
    <row r="87" spans="1:19" s="19" customFormat="1" ht="120" x14ac:dyDescent="0.25">
      <c r="A87" s="159" t="s">
        <v>353</v>
      </c>
      <c r="B87" s="160" t="s">
        <v>71</v>
      </c>
      <c r="C87" s="160" t="s">
        <v>299</v>
      </c>
      <c r="D87" s="161" t="s">
        <v>372</v>
      </c>
      <c r="E87" s="168">
        <v>320000</v>
      </c>
      <c r="F87" s="162">
        <v>320000</v>
      </c>
      <c r="G87" s="162"/>
      <c r="H87" s="162"/>
      <c r="I87" s="166"/>
      <c r="K87" s="168"/>
      <c r="L87" s="162"/>
      <c r="M87" s="162"/>
      <c r="N87" s="162"/>
      <c r="O87" s="166"/>
      <c r="P87"/>
      <c r="Q87"/>
      <c r="R87"/>
      <c r="S87"/>
    </row>
    <row r="88" spans="1:19" s="19" customFormat="1" ht="15" x14ac:dyDescent="0.25">
      <c r="A88" s="159" t="s">
        <v>354</v>
      </c>
      <c r="B88" s="160" t="s">
        <v>54</v>
      </c>
      <c r="C88" s="160" t="s">
        <v>299</v>
      </c>
      <c r="D88" s="161" t="s">
        <v>394</v>
      </c>
      <c r="E88" s="168"/>
      <c r="F88" s="162">
        <v>1000000</v>
      </c>
      <c r="G88" s="162"/>
      <c r="H88" s="162"/>
      <c r="I88" s="166"/>
      <c r="K88" s="168"/>
      <c r="L88" s="162">
        <v>1000000</v>
      </c>
      <c r="M88" s="162"/>
      <c r="N88" s="162"/>
      <c r="O88" s="166"/>
      <c r="P88"/>
      <c r="Q88"/>
      <c r="R88"/>
      <c r="S88"/>
    </row>
    <row r="89" spans="1:19" s="19" customFormat="1" ht="15" x14ac:dyDescent="0.25">
      <c r="A89" s="159" t="s">
        <v>355</v>
      </c>
      <c r="B89" s="160" t="s">
        <v>54</v>
      </c>
      <c r="C89" s="160" t="s">
        <v>297</v>
      </c>
      <c r="D89" s="161" t="s">
        <v>395</v>
      </c>
      <c r="E89" s="168"/>
      <c r="F89" s="162">
        <v>250000</v>
      </c>
      <c r="G89" s="162"/>
      <c r="H89" s="162"/>
      <c r="I89" s="166"/>
      <c r="K89" s="168"/>
      <c r="L89" s="162">
        <v>250000</v>
      </c>
      <c r="M89" s="162"/>
      <c r="N89" s="162"/>
      <c r="O89" s="166"/>
      <c r="P89"/>
      <c r="Q89"/>
      <c r="R89"/>
      <c r="S89"/>
    </row>
    <row r="90" spans="1:19" s="19" customFormat="1" ht="15" x14ac:dyDescent="0.25">
      <c r="A90" s="159" t="s">
        <v>387</v>
      </c>
      <c r="B90" s="160" t="s">
        <v>54</v>
      </c>
      <c r="C90" s="160" t="s">
        <v>296</v>
      </c>
      <c r="D90" s="161" t="s">
        <v>396</v>
      </c>
      <c r="E90" s="168"/>
      <c r="F90" s="162"/>
      <c r="G90" s="162"/>
      <c r="H90" s="162"/>
      <c r="I90" s="166"/>
      <c r="K90" s="168"/>
      <c r="L90" s="162"/>
      <c r="M90" s="162"/>
      <c r="N90" s="162"/>
      <c r="O90" s="166"/>
      <c r="P90"/>
      <c r="Q90"/>
      <c r="R90"/>
      <c r="S90"/>
    </row>
    <row r="91" spans="1:19" s="19" customFormat="1" ht="15" x14ac:dyDescent="0.25">
      <c r="A91" s="159" t="s">
        <v>388</v>
      </c>
      <c r="B91" s="160" t="s">
        <v>54</v>
      </c>
      <c r="C91" s="160" t="s">
        <v>294</v>
      </c>
      <c r="D91" s="161" t="s">
        <v>397</v>
      </c>
      <c r="E91" s="168"/>
      <c r="F91" s="162"/>
      <c r="G91" s="162">
        <v>500000</v>
      </c>
      <c r="H91" s="162"/>
      <c r="I91" s="166"/>
      <c r="K91" s="168"/>
      <c r="L91" s="162"/>
      <c r="M91" s="162">
        <v>500000</v>
      </c>
      <c r="N91" s="162"/>
      <c r="O91" s="166"/>
      <c r="P91"/>
      <c r="Q91"/>
      <c r="R91"/>
      <c r="S91"/>
    </row>
    <row r="92" spans="1:19" ht="15.75" customHeight="1" x14ac:dyDescent="0.3">
      <c r="A92" s="169" t="s">
        <v>45</v>
      </c>
      <c r="B92" s="169"/>
      <c r="C92" s="170"/>
      <c r="D92" s="171"/>
      <c r="E92" s="172">
        <f>SUM(E6:E91)</f>
        <v>20370644</v>
      </c>
      <c r="F92" s="172">
        <f>SUM(F6:F91)</f>
        <v>13156730</v>
      </c>
      <c r="G92" s="172">
        <f>SUM(G6:G91)</f>
        <v>42983840.261235103</v>
      </c>
      <c r="H92" s="172">
        <f>SUM(H6:H91)</f>
        <v>6189614.7387648998</v>
      </c>
      <c r="I92" s="173">
        <f>SUM(I6:I91)</f>
        <v>76.25</v>
      </c>
      <c r="K92" s="172">
        <f>SUM(K6:K91)</f>
        <v>2250000</v>
      </c>
      <c r="L92" s="172">
        <f>SUM(L6:L91)</f>
        <v>10570554</v>
      </c>
      <c r="M92" s="172">
        <f>SUM(M6:M91)</f>
        <v>10585281.25</v>
      </c>
      <c r="N92" s="172">
        <f>SUM(N6:N91)</f>
        <v>1588809.5</v>
      </c>
      <c r="O92" s="173">
        <f>SUM(O6:O91)</f>
        <v>58.25</v>
      </c>
    </row>
    <row r="93" spans="1:19" ht="15.75" customHeight="1" x14ac:dyDescent="0.25">
      <c r="D93"/>
      <c r="E93"/>
      <c r="F93"/>
      <c r="G93"/>
      <c r="H93"/>
      <c r="I93"/>
      <c r="K93"/>
      <c r="L93"/>
      <c r="M93"/>
      <c r="N93"/>
      <c r="O93"/>
    </row>
    <row r="94" spans="1:19" ht="24" customHeight="1" x14ac:dyDescent="0.25">
      <c r="D94"/>
      <c r="E94"/>
      <c r="F94"/>
      <c r="G94"/>
      <c r="H94"/>
      <c r="I94"/>
      <c r="K94"/>
      <c r="L94"/>
      <c r="M94"/>
      <c r="N94"/>
      <c r="O94"/>
    </row>
    <row r="95" spans="1:19" ht="15.75" customHeight="1" x14ac:dyDescent="0.3">
      <c r="A95" s="201" t="s">
        <v>46</v>
      </c>
      <c r="B95" s="201"/>
      <c r="C95" s="201"/>
      <c r="D95" s="201"/>
      <c r="E95" s="201"/>
      <c r="F95" s="201"/>
      <c r="G95" s="201"/>
      <c r="H95" s="201"/>
      <c r="I95" s="201"/>
      <c r="K95" s="201" t="s">
        <v>431</v>
      </c>
      <c r="L95" s="201"/>
      <c r="M95" s="201"/>
      <c r="N95" s="201"/>
      <c r="O95" s="201"/>
    </row>
    <row r="96" spans="1:19" ht="31.2" x14ac:dyDescent="0.3">
      <c r="A96" s="150" t="s">
        <v>398</v>
      </c>
      <c r="B96" s="151" t="s">
        <v>430</v>
      </c>
      <c r="C96" s="151" t="s">
        <v>279</v>
      </c>
      <c r="D96" s="152" t="s">
        <v>77</v>
      </c>
      <c r="E96" s="150" t="s">
        <v>70</v>
      </c>
      <c r="F96" s="150" t="s">
        <v>53</v>
      </c>
      <c r="G96" s="150" t="s">
        <v>2</v>
      </c>
      <c r="H96" s="150" t="s">
        <v>3</v>
      </c>
      <c r="I96" s="153" t="s">
        <v>4</v>
      </c>
      <c r="K96" s="150" t="s">
        <v>70</v>
      </c>
      <c r="L96" s="150" t="s">
        <v>53</v>
      </c>
      <c r="M96" s="150" t="s">
        <v>2</v>
      </c>
      <c r="N96" s="150" t="s">
        <v>3</v>
      </c>
      <c r="O96" s="153" t="s">
        <v>4</v>
      </c>
    </row>
    <row r="97" spans="1:19" s="19" customFormat="1" ht="30" x14ac:dyDescent="0.25">
      <c r="A97" s="159" t="s">
        <v>245</v>
      </c>
      <c r="B97" s="160" t="s">
        <v>51</v>
      </c>
      <c r="C97" s="160" t="s">
        <v>296</v>
      </c>
      <c r="D97" s="161" t="s">
        <v>52</v>
      </c>
      <c r="E97" s="161"/>
      <c r="F97" s="162"/>
      <c r="G97" s="162">
        <f>-13691362/2</f>
        <v>-6845681</v>
      </c>
      <c r="H97" s="162"/>
      <c r="I97" s="166"/>
      <c r="K97" s="161"/>
      <c r="L97" s="162"/>
      <c r="M97" s="162"/>
      <c r="N97" s="162"/>
      <c r="O97" s="166"/>
      <c r="P97"/>
      <c r="Q97"/>
      <c r="R97"/>
      <c r="S97"/>
    </row>
    <row r="98" spans="1:19" s="19" customFormat="1" ht="45" x14ac:dyDescent="0.25">
      <c r="A98" s="159" t="s">
        <v>246</v>
      </c>
      <c r="B98" s="160" t="s">
        <v>54</v>
      </c>
      <c r="C98" s="160" t="s">
        <v>291</v>
      </c>
      <c r="D98" s="161" t="s">
        <v>100</v>
      </c>
      <c r="E98" s="161"/>
      <c r="F98" s="162"/>
      <c r="G98" s="162">
        <v>-1152792</v>
      </c>
      <c r="H98" s="162">
        <f>-4742206-G98</f>
        <v>-3589414</v>
      </c>
      <c r="I98" s="166"/>
      <c r="K98" s="161"/>
      <c r="L98" s="162"/>
      <c r="M98" s="162"/>
      <c r="N98" s="162"/>
      <c r="O98" s="166"/>
      <c r="P98"/>
      <c r="Q98"/>
      <c r="R98"/>
      <c r="S98"/>
    </row>
    <row r="99" spans="1:19" s="19" customFormat="1" ht="30" x14ac:dyDescent="0.25">
      <c r="A99" s="159" t="s">
        <v>247</v>
      </c>
      <c r="B99" s="160" t="s">
        <v>51</v>
      </c>
      <c r="C99" s="160" t="s">
        <v>291</v>
      </c>
      <c r="D99" s="161" t="s">
        <v>139</v>
      </c>
      <c r="E99" s="161"/>
      <c r="F99" s="162"/>
      <c r="G99" s="162">
        <v>-1346060</v>
      </c>
      <c r="H99" s="162">
        <v>-5734482</v>
      </c>
      <c r="I99" s="166"/>
      <c r="K99" s="161"/>
      <c r="L99" s="162"/>
      <c r="M99" s="162"/>
      <c r="N99" s="162"/>
      <c r="O99" s="166"/>
      <c r="P99"/>
      <c r="Q99"/>
      <c r="R99"/>
      <c r="S99"/>
    </row>
    <row r="100" spans="1:19" s="19" customFormat="1" ht="15" x14ac:dyDescent="0.25">
      <c r="A100" s="159" t="s">
        <v>320</v>
      </c>
      <c r="B100" s="160" t="s">
        <v>54</v>
      </c>
      <c r="C100" s="160" t="s">
        <v>294</v>
      </c>
      <c r="D100" s="161" t="s">
        <v>376</v>
      </c>
      <c r="E100" s="167">
        <f>+F100</f>
        <v>-3000000</v>
      </c>
      <c r="F100" s="162">
        <v>-3000000</v>
      </c>
      <c r="G100" s="162"/>
      <c r="H100" s="162"/>
      <c r="I100" s="166"/>
      <c r="K100" s="167">
        <f>+L100</f>
        <v>-3000000</v>
      </c>
      <c r="L100" s="162">
        <v>-3000000</v>
      </c>
      <c r="M100" s="162"/>
      <c r="N100" s="162"/>
      <c r="O100" s="166"/>
      <c r="P100"/>
      <c r="Q100"/>
      <c r="R100"/>
      <c r="S100"/>
    </row>
    <row r="101" spans="1:19" s="19" customFormat="1" ht="45" x14ac:dyDescent="0.25">
      <c r="A101" s="159" t="s">
        <v>248</v>
      </c>
      <c r="B101" s="160" t="s">
        <v>54</v>
      </c>
      <c r="C101" s="160" t="s">
        <v>291</v>
      </c>
      <c r="D101" s="161" t="s">
        <v>99</v>
      </c>
      <c r="E101" s="161"/>
      <c r="F101" s="162"/>
      <c r="G101" s="162">
        <v>-348401</v>
      </c>
      <c r="H101" s="162">
        <f>-898964-G101</f>
        <v>-550563</v>
      </c>
      <c r="I101" s="166"/>
      <c r="K101" s="161"/>
      <c r="L101" s="162"/>
      <c r="M101" s="162">
        <v>-1045203</v>
      </c>
      <c r="N101" s="162">
        <v>-1651689</v>
      </c>
      <c r="O101" s="166"/>
      <c r="P101"/>
      <c r="Q101"/>
      <c r="R101"/>
      <c r="S101"/>
    </row>
    <row r="102" spans="1:19" s="19" customFormat="1" ht="61.2" customHeight="1" x14ac:dyDescent="0.25">
      <c r="A102" s="159" t="s">
        <v>249</v>
      </c>
      <c r="B102" s="160" t="s">
        <v>105</v>
      </c>
      <c r="C102" s="160" t="s">
        <v>294</v>
      </c>
      <c r="D102" s="161" t="s">
        <v>186</v>
      </c>
      <c r="E102" s="161"/>
      <c r="F102" s="162"/>
      <c r="G102" s="162">
        <v>-2241604</v>
      </c>
      <c r="H102" s="162">
        <v>-665664</v>
      </c>
      <c r="I102" s="166"/>
      <c r="K102" s="161"/>
      <c r="L102" s="162"/>
      <c r="M102" s="162"/>
      <c r="N102" s="162"/>
      <c r="O102" s="166"/>
      <c r="P102"/>
      <c r="Q102"/>
      <c r="R102"/>
      <c r="S102"/>
    </row>
    <row r="103" spans="1:19" s="19" customFormat="1" ht="15" x14ac:dyDescent="0.25">
      <c r="A103" s="159" t="s">
        <v>250</v>
      </c>
      <c r="B103" s="160"/>
      <c r="C103" s="160"/>
      <c r="D103" s="161"/>
      <c r="E103" s="174"/>
      <c r="F103" s="162"/>
      <c r="G103" s="174"/>
      <c r="H103" s="174"/>
      <c r="I103" s="166"/>
      <c r="K103" s="174"/>
      <c r="L103" s="162"/>
      <c r="M103" s="174"/>
      <c r="N103" s="174"/>
      <c r="O103" s="166"/>
      <c r="P103"/>
      <c r="Q103"/>
      <c r="R103"/>
      <c r="S103"/>
    </row>
    <row r="104" spans="1:19" s="19" customFormat="1" ht="45" x14ac:dyDescent="0.25">
      <c r="A104" s="159" t="s">
        <v>325</v>
      </c>
      <c r="B104" s="160" t="s">
        <v>105</v>
      </c>
      <c r="C104" s="160" t="s">
        <v>294</v>
      </c>
      <c r="D104" s="161" t="s">
        <v>377</v>
      </c>
      <c r="E104" s="161"/>
      <c r="F104" s="162"/>
      <c r="G104" s="162">
        <v>-307319</v>
      </c>
      <c r="H104" s="162">
        <f>-G104-3541418</f>
        <v>-3234099</v>
      </c>
      <c r="I104" s="166">
        <v>-37</v>
      </c>
      <c r="K104" s="161"/>
      <c r="L104" s="162"/>
      <c r="M104" s="162"/>
      <c r="N104" s="162"/>
      <c r="O104" s="166"/>
      <c r="P104"/>
      <c r="Q104"/>
      <c r="R104"/>
      <c r="S104"/>
    </row>
    <row r="105" spans="1:19" s="19" customFormat="1" ht="30" x14ac:dyDescent="0.25">
      <c r="A105" s="159" t="s">
        <v>251</v>
      </c>
      <c r="B105" s="160" t="s">
        <v>105</v>
      </c>
      <c r="C105" s="160" t="s">
        <v>296</v>
      </c>
      <c r="D105" s="161" t="s">
        <v>132</v>
      </c>
      <c r="E105" s="161"/>
      <c r="F105" s="162"/>
      <c r="G105" s="162"/>
      <c r="H105" s="162">
        <v>-829000</v>
      </c>
      <c r="I105" s="166"/>
      <c r="K105" s="161"/>
      <c r="L105" s="162"/>
      <c r="M105" s="162"/>
      <c r="N105" s="162"/>
      <c r="O105" s="166"/>
      <c r="P105"/>
      <c r="Q105"/>
      <c r="R105"/>
      <c r="S105"/>
    </row>
    <row r="106" spans="1:19" s="19" customFormat="1" ht="45" x14ac:dyDescent="0.25">
      <c r="A106" s="159" t="s">
        <v>252</v>
      </c>
      <c r="B106" s="160" t="s">
        <v>51</v>
      </c>
      <c r="C106" s="160" t="s">
        <v>296</v>
      </c>
      <c r="D106" s="161" t="s">
        <v>110</v>
      </c>
      <c r="E106" s="161"/>
      <c r="F106" s="162"/>
      <c r="G106" s="162">
        <f>-ROUND(1029750*0.23,0)</f>
        <v>-236843</v>
      </c>
      <c r="H106" s="162">
        <f>-(1029750+G106)</f>
        <v>-792907</v>
      </c>
      <c r="I106" s="166"/>
      <c r="K106" s="161"/>
      <c r="L106" s="162"/>
      <c r="M106" s="162"/>
      <c r="N106" s="162"/>
      <c r="O106" s="166"/>
      <c r="P106"/>
      <c r="Q106"/>
      <c r="R106"/>
      <c r="S106"/>
    </row>
    <row r="107" spans="1:19" s="19" customFormat="1" ht="45" x14ac:dyDescent="0.25">
      <c r="A107" s="159" t="s">
        <v>253</v>
      </c>
      <c r="B107" s="160" t="s">
        <v>51</v>
      </c>
      <c r="C107" s="160" t="s">
        <v>296</v>
      </c>
      <c r="D107" s="161" t="s">
        <v>111</v>
      </c>
      <c r="E107" s="161"/>
      <c r="F107" s="162"/>
      <c r="G107" s="162"/>
      <c r="H107" s="162">
        <v>-150000</v>
      </c>
      <c r="I107" s="166"/>
      <c r="K107" s="161"/>
      <c r="L107" s="162"/>
      <c r="M107" s="162"/>
      <c r="N107" s="162"/>
      <c r="O107" s="166"/>
      <c r="P107"/>
      <c r="Q107"/>
      <c r="R107"/>
      <c r="S107"/>
    </row>
    <row r="108" spans="1:19" s="19" customFormat="1" ht="60" x14ac:dyDescent="0.25">
      <c r="A108" s="159" t="s">
        <v>254</v>
      </c>
      <c r="B108" s="160" t="s">
        <v>51</v>
      </c>
      <c r="C108" s="160" t="s">
        <v>291</v>
      </c>
      <c r="D108" s="161" t="s">
        <v>112</v>
      </c>
      <c r="E108" s="161"/>
      <c r="F108" s="162"/>
      <c r="G108" s="162">
        <v>-456808</v>
      </c>
      <c r="H108" s="162">
        <f>-1213171-G108</f>
        <v>-756363</v>
      </c>
      <c r="I108" s="166"/>
      <c r="K108" s="161"/>
      <c r="L108" s="162"/>
      <c r="M108" s="162"/>
      <c r="N108" s="162"/>
      <c r="O108" s="166"/>
      <c r="P108"/>
      <c r="Q108"/>
      <c r="R108"/>
      <c r="S108"/>
    </row>
    <row r="109" spans="1:19" s="19" customFormat="1" ht="60" x14ac:dyDescent="0.25">
      <c r="A109" s="159" t="s">
        <v>255</v>
      </c>
      <c r="B109" s="160" t="s">
        <v>106</v>
      </c>
      <c r="C109" s="160" t="s">
        <v>294</v>
      </c>
      <c r="D109" s="161" t="s">
        <v>168</v>
      </c>
      <c r="E109" s="161"/>
      <c r="F109" s="162">
        <v>-4107017</v>
      </c>
      <c r="G109" s="162"/>
      <c r="H109" s="162"/>
      <c r="I109" s="166"/>
      <c r="K109" s="161"/>
      <c r="L109" s="162"/>
      <c r="M109" s="162"/>
      <c r="N109" s="162"/>
      <c r="O109" s="166"/>
      <c r="P109"/>
      <c r="Q109"/>
      <c r="R109"/>
      <c r="S109"/>
    </row>
    <row r="110" spans="1:19" s="19" customFormat="1" ht="75" x14ac:dyDescent="0.25">
      <c r="A110" s="159" t="s">
        <v>318</v>
      </c>
      <c r="B110" s="160" t="s">
        <v>106</v>
      </c>
      <c r="C110" s="160" t="s">
        <v>296</v>
      </c>
      <c r="D110" s="161" t="s">
        <v>319</v>
      </c>
      <c r="E110" s="161"/>
      <c r="F110" s="162"/>
      <c r="G110" s="162">
        <f>-H110</f>
        <v>11060872</v>
      </c>
      <c r="H110" s="162">
        <f>-1948254-296689-8815929</f>
        <v>-11060872</v>
      </c>
      <c r="I110" s="166"/>
      <c r="K110" s="161"/>
      <c r="L110" s="162"/>
      <c r="M110" s="162"/>
      <c r="N110" s="162"/>
      <c r="O110" s="166"/>
      <c r="P110"/>
      <c r="Q110"/>
      <c r="R110"/>
      <c r="S110"/>
    </row>
    <row r="111" spans="1:19" s="19" customFormat="1" ht="30" x14ac:dyDescent="0.25">
      <c r="A111" s="159" t="s">
        <v>256</v>
      </c>
      <c r="B111" s="160" t="s">
        <v>106</v>
      </c>
      <c r="C111" s="160" t="s">
        <v>293</v>
      </c>
      <c r="D111" s="161" t="s">
        <v>133</v>
      </c>
      <c r="E111" s="161"/>
      <c r="F111" s="162"/>
      <c r="G111" s="162"/>
      <c r="H111" s="162">
        <v>-2653567</v>
      </c>
      <c r="I111" s="166">
        <v>-12</v>
      </c>
      <c r="K111" s="161"/>
      <c r="L111" s="162"/>
      <c r="M111" s="162"/>
      <c r="N111" s="162"/>
      <c r="O111" s="166"/>
      <c r="P111"/>
      <c r="Q111"/>
      <c r="R111"/>
      <c r="S111"/>
    </row>
    <row r="112" spans="1:19" s="19" customFormat="1" ht="30" x14ac:dyDescent="0.25">
      <c r="A112" s="159" t="s">
        <v>326</v>
      </c>
      <c r="B112" s="160" t="s">
        <v>106</v>
      </c>
      <c r="C112" s="160" t="s">
        <v>293</v>
      </c>
      <c r="D112" s="161" t="s">
        <v>169</v>
      </c>
      <c r="E112" s="161"/>
      <c r="F112" s="162"/>
      <c r="G112" s="162"/>
      <c r="H112" s="162">
        <v>-1039684</v>
      </c>
      <c r="I112" s="166">
        <v>-13</v>
      </c>
      <c r="K112" s="161"/>
      <c r="L112" s="162"/>
      <c r="M112" s="162"/>
      <c r="N112" s="162"/>
      <c r="O112" s="166"/>
      <c r="P112"/>
      <c r="Q112"/>
      <c r="R112"/>
      <c r="S112"/>
    </row>
    <row r="113" spans="1:19" s="19" customFormat="1" ht="30" x14ac:dyDescent="0.25">
      <c r="A113" s="159" t="s">
        <v>314</v>
      </c>
      <c r="B113" s="160" t="s">
        <v>106</v>
      </c>
      <c r="C113" s="160" t="s">
        <v>293</v>
      </c>
      <c r="D113" s="161" t="s">
        <v>313</v>
      </c>
      <c r="E113" s="161"/>
      <c r="F113" s="162"/>
      <c r="G113" s="162"/>
      <c r="H113" s="162">
        <v>-61537</v>
      </c>
      <c r="I113" s="166"/>
      <c r="K113" s="161"/>
      <c r="L113" s="162"/>
      <c r="M113" s="162"/>
      <c r="N113" s="162"/>
      <c r="O113" s="166"/>
      <c r="P113"/>
      <c r="Q113"/>
      <c r="R113"/>
      <c r="S113"/>
    </row>
    <row r="114" spans="1:19" s="19" customFormat="1" ht="30" x14ac:dyDescent="0.25">
      <c r="A114" s="159" t="s">
        <v>257</v>
      </c>
      <c r="B114" s="160" t="s">
        <v>106</v>
      </c>
      <c r="C114" s="160" t="s">
        <v>292</v>
      </c>
      <c r="D114" s="161" t="s">
        <v>170</v>
      </c>
      <c r="E114" s="168">
        <v>-750500</v>
      </c>
      <c r="F114" s="162">
        <f>-750500-495000</f>
        <v>-1245500</v>
      </c>
      <c r="G114" s="162">
        <v>-3326291</v>
      </c>
      <c r="H114" s="162"/>
      <c r="I114" s="166">
        <v>-53</v>
      </c>
      <c r="K114" s="168">
        <v>-750500</v>
      </c>
      <c r="L114" s="162">
        <f>-750500-495000</f>
        <v>-1245500</v>
      </c>
      <c r="M114" s="162">
        <v>-3326291</v>
      </c>
      <c r="N114" s="162"/>
      <c r="O114" s="166">
        <v>-53</v>
      </c>
      <c r="P114"/>
      <c r="Q114"/>
      <c r="R114"/>
      <c r="S114"/>
    </row>
    <row r="115" spans="1:19" s="19" customFormat="1" ht="45" x14ac:dyDescent="0.25">
      <c r="A115" s="159" t="s">
        <v>108</v>
      </c>
      <c r="B115" s="160" t="s">
        <v>106</v>
      </c>
      <c r="C115" s="160" t="s">
        <v>293</v>
      </c>
      <c r="D115" s="161" t="s">
        <v>118</v>
      </c>
      <c r="E115" s="161"/>
      <c r="F115" s="162"/>
      <c r="G115" s="162"/>
      <c r="H115" s="162">
        <v>-2037845</v>
      </c>
      <c r="I115" s="166"/>
      <c r="K115" s="161"/>
      <c r="L115" s="162"/>
      <c r="M115" s="162"/>
      <c r="N115" s="162"/>
      <c r="O115" s="166"/>
      <c r="P115"/>
      <c r="Q115"/>
      <c r="R115"/>
      <c r="S115"/>
    </row>
    <row r="116" spans="1:19" s="19" customFormat="1" ht="60" x14ac:dyDescent="0.25">
      <c r="A116" s="159" t="s">
        <v>258</v>
      </c>
      <c r="B116" s="160" t="s">
        <v>106</v>
      </c>
      <c r="C116" s="160" t="s">
        <v>293</v>
      </c>
      <c r="D116" s="161" t="s">
        <v>120</v>
      </c>
      <c r="E116" s="161"/>
      <c r="F116" s="162"/>
      <c r="G116" s="162"/>
      <c r="H116" s="162">
        <v>-717039</v>
      </c>
      <c r="I116" s="166"/>
      <c r="K116" s="161"/>
      <c r="L116" s="162"/>
      <c r="M116" s="162"/>
      <c r="N116" s="162"/>
      <c r="O116" s="166"/>
      <c r="P116"/>
      <c r="Q116"/>
      <c r="R116"/>
      <c r="S116"/>
    </row>
    <row r="117" spans="1:19" s="19" customFormat="1" ht="75" x14ac:dyDescent="0.25">
      <c r="A117" s="159" t="s">
        <v>259</v>
      </c>
      <c r="B117" s="160" t="s">
        <v>106</v>
      </c>
      <c r="C117" s="160" t="s">
        <v>296</v>
      </c>
      <c r="D117" s="161" t="s">
        <v>123</v>
      </c>
      <c r="E117" s="161"/>
      <c r="F117" s="162"/>
      <c r="G117" s="162">
        <f>ROUND(-15000*0.23,0)</f>
        <v>-3450</v>
      </c>
      <c r="H117" s="162">
        <f>-15000-G117</f>
        <v>-11550</v>
      </c>
      <c r="I117" s="166"/>
      <c r="K117" s="161"/>
      <c r="L117" s="162"/>
      <c r="M117" s="162"/>
      <c r="N117" s="162"/>
      <c r="O117" s="166"/>
      <c r="P117"/>
      <c r="Q117"/>
      <c r="R117"/>
      <c r="S117"/>
    </row>
    <row r="118" spans="1:19" s="19" customFormat="1" ht="30" x14ac:dyDescent="0.25">
      <c r="A118" s="159" t="s">
        <v>260</v>
      </c>
      <c r="B118" s="160" t="s">
        <v>106</v>
      </c>
      <c r="C118" s="160" t="s">
        <v>296</v>
      </c>
      <c r="D118" s="161" t="s">
        <v>126</v>
      </c>
      <c r="E118" s="161"/>
      <c r="F118" s="162"/>
      <c r="G118" s="162">
        <v>-50000</v>
      </c>
      <c r="H118" s="162">
        <v>50000</v>
      </c>
      <c r="I118" s="166"/>
      <c r="K118" s="161"/>
      <c r="L118" s="162"/>
      <c r="M118" s="162"/>
      <c r="N118" s="162"/>
      <c r="O118" s="166"/>
      <c r="P118"/>
      <c r="Q118"/>
      <c r="R118"/>
      <c r="S118"/>
    </row>
    <row r="119" spans="1:19" s="19" customFormat="1" ht="45" x14ac:dyDescent="0.25">
      <c r="A119" s="159" t="s">
        <v>278</v>
      </c>
      <c r="B119" s="160" t="s">
        <v>106</v>
      </c>
      <c r="C119" s="160" t="s">
        <v>291</v>
      </c>
      <c r="D119" s="161" t="s">
        <v>310</v>
      </c>
      <c r="E119" s="161"/>
      <c r="F119" s="162"/>
      <c r="G119" s="162">
        <f>-768528-1045203</f>
        <v>-1813731</v>
      </c>
      <c r="H119" s="162">
        <f>-5858363-G119</f>
        <v>-4044632</v>
      </c>
      <c r="I119" s="166"/>
      <c r="K119" s="161"/>
      <c r="L119" s="162"/>
      <c r="M119" s="162"/>
      <c r="N119" s="162"/>
      <c r="O119" s="166"/>
      <c r="P119"/>
      <c r="Q119"/>
      <c r="R119"/>
      <c r="S119"/>
    </row>
    <row r="120" spans="1:19" s="19" customFormat="1" ht="45" x14ac:dyDescent="0.25">
      <c r="A120" s="159" t="s">
        <v>261</v>
      </c>
      <c r="B120" s="160" t="s">
        <v>66</v>
      </c>
      <c r="C120" s="160" t="s">
        <v>299</v>
      </c>
      <c r="D120" s="161" t="s">
        <v>128</v>
      </c>
      <c r="E120" s="161"/>
      <c r="F120" s="162"/>
      <c r="G120" s="162">
        <v>-95000</v>
      </c>
      <c r="H120" s="162"/>
      <c r="I120" s="166"/>
      <c r="K120" s="161"/>
      <c r="L120" s="162"/>
      <c r="M120" s="162"/>
      <c r="N120" s="162"/>
      <c r="O120" s="166"/>
      <c r="P120"/>
      <c r="Q120"/>
      <c r="R120"/>
      <c r="S120"/>
    </row>
    <row r="121" spans="1:19" s="19" customFormat="1" ht="60" x14ac:dyDescent="0.25">
      <c r="A121" s="159" t="s">
        <v>262</v>
      </c>
      <c r="B121" s="160" t="s">
        <v>66</v>
      </c>
      <c r="C121" s="160" t="s">
        <v>292</v>
      </c>
      <c r="D121" s="161" t="s">
        <v>129</v>
      </c>
      <c r="E121" s="161"/>
      <c r="F121" s="162"/>
      <c r="G121" s="162">
        <v>-132828</v>
      </c>
      <c r="H121" s="162"/>
      <c r="I121" s="166">
        <v>-1</v>
      </c>
      <c r="K121" s="161"/>
      <c r="L121" s="162"/>
      <c r="M121" s="162">
        <v>-132828</v>
      </c>
      <c r="N121" s="162"/>
      <c r="O121" s="166">
        <v>-1</v>
      </c>
      <c r="P121"/>
      <c r="Q121"/>
      <c r="R121"/>
      <c r="S121"/>
    </row>
    <row r="122" spans="1:19" s="19" customFormat="1" ht="45" x14ac:dyDescent="0.25">
      <c r="A122" s="159" t="s">
        <v>263</v>
      </c>
      <c r="B122" s="160" t="s">
        <v>105</v>
      </c>
      <c r="C122" s="160" t="s">
        <v>291</v>
      </c>
      <c r="D122" s="161" t="s">
        <v>136</v>
      </c>
      <c r="E122" s="161"/>
      <c r="F122" s="162"/>
      <c r="G122" s="162">
        <v>-5154489</v>
      </c>
      <c r="H122" s="162">
        <v>-12853303</v>
      </c>
      <c r="I122" s="166"/>
      <c r="K122" s="161"/>
      <c r="L122" s="162"/>
      <c r="M122" s="162"/>
      <c r="N122" s="162"/>
      <c r="O122" s="166"/>
      <c r="P122"/>
      <c r="Q122"/>
      <c r="R122"/>
      <c r="S122"/>
    </row>
    <row r="123" spans="1:19" s="19" customFormat="1" ht="105" x14ac:dyDescent="0.25">
      <c r="A123" s="159" t="s">
        <v>306</v>
      </c>
      <c r="B123" s="160" t="s">
        <v>134</v>
      </c>
      <c r="C123" s="160" t="s">
        <v>294</v>
      </c>
      <c r="D123" s="161" t="s">
        <v>410</v>
      </c>
      <c r="E123" s="161"/>
      <c r="F123" s="162"/>
      <c r="G123" s="162"/>
      <c r="H123" s="162">
        <v>-300000</v>
      </c>
      <c r="I123" s="166">
        <v>-1</v>
      </c>
      <c r="K123" s="161"/>
      <c r="L123" s="162"/>
      <c r="M123" s="162"/>
      <c r="N123" s="162">
        <v>-224000</v>
      </c>
      <c r="O123" s="166">
        <v>-1</v>
      </c>
      <c r="P123"/>
      <c r="Q123"/>
      <c r="R123"/>
      <c r="S123"/>
    </row>
    <row r="124" spans="1:19" s="19" customFormat="1" ht="45" x14ac:dyDescent="0.25">
      <c r="A124" s="159" t="s">
        <v>264</v>
      </c>
      <c r="B124" s="160" t="s">
        <v>125</v>
      </c>
      <c r="C124" s="160" t="s">
        <v>293</v>
      </c>
      <c r="D124" s="161" t="s">
        <v>184</v>
      </c>
      <c r="E124" s="161"/>
      <c r="F124" s="162"/>
      <c r="G124" s="162"/>
      <c r="H124" s="162">
        <v>-3800000</v>
      </c>
      <c r="I124" s="166"/>
      <c r="K124" s="161"/>
      <c r="L124" s="162"/>
      <c r="M124" s="162"/>
      <c r="N124" s="162"/>
      <c r="O124" s="166"/>
      <c r="P124"/>
      <c r="Q124"/>
      <c r="R124"/>
      <c r="S124"/>
    </row>
    <row r="125" spans="1:19" s="19" customFormat="1" ht="105" x14ac:dyDescent="0.25">
      <c r="A125" s="159" t="s">
        <v>366</v>
      </c>
      <c r="B125" s="160" t="s">
        <v>71</v>
      </c>
      <c r="C125" s="160" t="s">
        <v>292</v>
      </c>
      <c r="D125" s="161" t="s">
        <v>311</v>
      </c>
      <c r="E125" s="161"/>
      <c r="F125" s="162">
        <v>0</v>
      </c>
      <c r="G125" s="162">
        <v>0</v>
      </c>
      <c r="H125" s="162"/>
      <c r="I125" s="162">
        <v>0</v>
      </c>
      <c r="K125" s="161"/>
      <c r="L125" s="162"/>
      <c r="M125" s="162"/>
      <c r="N125" s="162"/>
      <c r="O125" s="162"/>
      <c r="P125"/>
      <c r="Q125"/>
      <c r="R125"/>
      <c r="S125"/>
    </row>
    <row r="126" spans="1:19" s="19" customFormat="1" ht="135" x14ac:dyDescent="0.25">
      <c r="A126" s="159" t="s">
        <v>341</v>
      </c>
      <c r="B126" s="160" t="s">
        <v>71</v>
      </c>
      <c r="C126" s="160" t="s">
        <v>292</v>
      </c>
      <c r="D126" s="161" t="s">
        <v>191</v>
      </c>
      <c r="E126" s="168">
        <v>-1102420</v>
      </c>
      <c r="F126" s="162">
        <v>-1861420</v>
      </c>
      <c r="G126" s="162">
        <v>-3626350</v>
      </c>
      <c r="H126" s="162"/>
      <c r="I126" s="164">
        <v>-44</v>
      </c>
      <c r="K126" s="168"/>
      <c r="L126" s="162"/>
      <c r="M126" s="162"/>
      <c r="N126" s="162"/>
      <c r="O126" s="164"/>
      <c r="P126"/>
      <c r="Q126"/>
      <c r="R126"/>
      <c r="S126"/>
    </row>
    <row r="127" spans="1:19" s="19" customFormat="1" ht="60" x14ac:dyDescent="0.25">
      <c r="A127" s="159" t="s">
        <v>121</v>
      </c>
      <c r="B127" s="160" t="s">
        <v>71</v>
      </c>
      <c r="C127" s="160" t="s">
        <v>292</v>
      </c>
      <c r="D127" s="161" t="s">
        <v>312</v>
      </c>
      <c r="E127" s="161"/>
      <c r="F127" s="162"/>
      <c r="G127" s="162">
        <v>-333700</v>
      </c>
      <c r="H127" s="162"/>
      <c r="I127" s="164">
        <v>-6</v>
      </c>
      <c r="K127" s="161"/>
      <c r="L127" s="162"/>
      <c r="M127" s="162">
        <v>-333700</v>
      </c>
      <c r="N127" s="162"/>
      <c r="O127" s="164">
        <v>-6</v>
      </c>
      <c r="P127"/>
      <c r="Q127"/>
      <c r="R127"/>
      <c r="S127"/>
    </row>
    <row r="128" spans="1:19" s="19" customFormat="1" ht="45" x14ac:dyDescent="0.25">
      <c r="A128" s="159" t="s">
        <v>323</v>
      </c>
      <c r="B128" s="160" t="s">
        <v>105</v>
      </c>
      <c r="C128" s="160" t="s">
        <v>299</v>
      </c>
      <c r="D128" s="161" t="s">
        <v>194</v>
      </c>
      <c r="E128" s="161"/>
      <c r="F128" s="162"/>
      <c r="G128" s="162">
        <v>-209662</v>
      </c>
      <c r="H128" s="162"/>
      <c r="I128" s="166">
        <v>-1</v>
      </c>
      <c r="K128" s="161"/>
      <c r="L128" s="162"/>
      <c r="M128" s="162"/>
      <c r="N128" s="162"/>
      <c r="O128" s="166"/>
      <c r="P128"/>
      <c r="Q128"/>
      <c r="R128"/>
      <c r="S128"/>
    </row>
    <row r="129" spans="1:19" s="19" customFormat="1" ht="45" x14ac:dyDescent="0.25">
      <c r="A129" s="159" t="s">
        <v>122</v>
      </c>
      <c r="B129" s="160" t="s">
        <v>66</v>
      </c>
      <c r="C129" s="160" t="s">
        <v>291</v>
      </c>
      <c r="D129" s="161" t="s">
        <v>305</v>
      </c>
      <c r="E129" s="161"/>
      <c r="F129" s="162"/>
      <c r="G129" s="162"/>
      <c r="H129" s="162">
        <v>-10000</v>
      </c>
      <c r="I129" s="166"/>
      <c r="K129" s="161"/>
      <c r="L129" s="162"/>
      <c r="M129" s="162"/>
      <c r="N129" s="162"/>
      <c r="O129" s="166"/>
      <c r="P129"/>
      <c r="Q129"/>
      <c r="R129"/>
      <c r="S129"/>
    </row>
    <row r="130" spans="1:19" s="19" customFormat="1" ht="105" x14ac:dyDescent="0.25">
      <c r="A130" s="159" t="s">
        <v>316</v>
      </c>
      <c r="B130" s="160" t="s">
        <v>105</v>
      </c>
      <c r="C130" s="160" t="s">
        <v>294</v>
      </c>
      <c r="D130" s="161" t="s">
        <v>315</v>
      </c>
      <c r="E130" s="161"/>
      <c r="F130" s="162"/>
      <c r="G130" s="162"/>
      <c r="H130" s="162">
        <v>-5857495</v>
      </c>
      <c r="I130" s="166"/>
      <c r="K130" s="161"/>
      <c r="L130" s="162"/>
      <c r="M130" s="162"/>
      <c r="N130" s="162"/>
      <c r="O130" s="166"/>
      <c r="P130"/>
      <c r="Q130"/>
      <c r="R130"/>
      <c r="S130"/>
    </row>
    <row r="131" spans="1:19" s="19" customFormat="1" ht="45" x14ac:dyDescent="0.25">
      <c r="A131" s="159" t="s">
        <v>177</v>
      </c>
      <c r="B131" s="160" t="s">
        <v>40</v>
      </c>
      <c r="C131" s="160" t="s">
        <v>294</v>
      </c>
      <c r="D131" s="161" t="s">
        <v>359</v>
      </c>
      <c r="E131" s="161"/>
      <c r="F131" s="162"/>
      <c r="G131" s="162">
        <v>-2500000</v>
      </c>
      <c r="H131" s="162"/>
      <c r="I131" s="166"/>
      <c r="K131" s="161"/>
      <c r="L131" s="162"/>
      <c r="M131" s="162"/>
      <c r="N131" s="162"/>
      <c r="O131" s="166"/>
      <c r="P131"/>
      <c r="Q131"/>
      <c r="R131"/>
      <c r="S131"/>
    </row>
    <row r="132" spans="1:19" ht="15.75" customHeight="1" x14ac:dyDescent="0.3">
      <c r="A132" s="169" t="s">
        <v>47</v>
      </c>
      <c r="B132" s="169"/>
      <c r="C132" s="170"/>
      <c r="D132" s="171"/>
      <c r="E132" s="172">
        <f>SUM(E97:E131)</f>
        <v>-4852920</v>
      </c>
      <c r="F132" s="172">
        <f>SUM(F97:F131)</f>
        <v>-10213937</v>
      </c>
      <c r="G132" s="172">
        <f>SUM(G97:G131)</f>
        <v>-19120137</v>
      </c>
      <c r="H132" s="172">
        <f>SUM(H97:H131)</f>
        <v>-60700016</v>
      </c>
      <c r="I132" s="173">
        <f>SUM(I97:I131)</f>
        <v>-168</v>
      </c>
      <c r="K132" s="172">
        <f>SUM(K97:K131)</f>
        <v>-3750500</v>
      </c>
      <c r="L132" s="172">
        <f>SUM(L97:L131)</f>
        <v>-4245500</v>
      </c>
      <c r="M132" s="172">
        <f>SUM(M97:M131)</f>
        <v>-4838022</v>
      </c>
      <c r="N132" s="172">
        <f>SUM(N97:N131)</f>
        <v>-1875689</v>
      </c>
      <c r="O132" s="173">
        <f>SUM(O97:O131)</f>
        <v>-61</v>
      </c>
    </row>
    <row r="133" spans="1:19" ht="27.6" customHeight="1" x14ac:dyDescent="0.25">
      <c r="D133"/>
      <c r="E133" s="176"/>
      <c r="F133" s="176"/>
      <c r="G133" s="176"/>
      <c r="H133" s="176"/>
      <c r="I133" s="176"/>
      <c r="K133" s="176"/>
      <c r="L133" s="176"/>
      <c r="M133" s="176"/>
      <c r="N133" s="176"/>
      <c r="O133" s="176"/>
    </row>
    <row r="134" spans="1:19" ht="15.75" customHeight="1" x14ac:dyDescent="0.3">
      <c r="A134" s="201" t="s">
        <v>48</v>
      </c>
      <c r="B134" s="201"/>
      <c r="C134" s="201"/>
      <c r="D134" s="201"/>
      <c r="E134" s="201"/>
      <c r="F134" s="201"/>
      <c r="G134" s="201"/>
      <c r="H134" s="201"/>
      <c r="I134" s="201"/>
      <c r="K134" s="201" t="s">
        <v>48</v>
      </c>
      <c r="L134" s="201"/>
      <c r="M134" s="201"/>
      <c r="N134" s="201"/>
      <c r="O134" s="201"/>
    </row>
    <row r="135" spans="1:19" ht="31.2" x14ac:dyDescent="0.3">
      <c r="A135" s="150" t="s">
        <v>398</v>
      </c>
      <c r="B135" s="151" t="s">
        <v>430</v>
      </c>
      <c r="C135" s="151" t="s">
        <v>279</v>
      </c>
      <c r="D135" s="152" t="s">
        <v>77</v>
      </c>
      <c r="E135" s="150" t="s">
        <v>70</v>
      </c>
      <c r="F135" s="150" t="s">
        <v>53</v>
      </c>
      <c r="G135" s="150" t="s">
        <v>2</v>
      </c>
      <c r="H135" s="150" t="s">
        <v>3</v>
      </c>
      <c r="I135" s="153" t="s">
        <v>4</v>
      </c>
      <c r="K135" s="150" t="s">
        <v>70</v>
      </c>
      <c r="L135" s="150" t="s">
        <v>53</v>
      </c>
      <c r="M135" s="150" t="s">
        <v>2</v>
      </c>
      <c r="N135" s="150" t="s">
        <v>3</v>
      </c>
      <c r="O135" s="153" t="s">
        <v>4</v>
      </c>
    </row>
    <row r="136" spans="1:19" s="19" customFormat="1" ht="15" x14ac:dyDescent="0.25">
      <c r="A136" s="159" t="s">
        <v>138</v>
      </c>
      <c r="B136" s="160"/>
      <c r="C136" s="160"/>
      <c r="D136" s="161"/>
      <c r="E136" s="161"/>
      <c r="F136" s="162"/>
      <c r="G136" s="162"/>
      <c r="H136" s="162"/>
      <c r="I136" s="166"/>
      <c r="K136" s="161"/>
      <c r="L136" s="162"/>
      <c r="M136" s="162"/>
      <c r="N136" s="162"/>
      <c r="O136" s="166"/>
      <c r="P136"/>
      <c r="Q136"/>
      <c r="R136"/>
      <c r="S136"/>
    </row>
    <row r="137" spans="1:19" s="19" customFormat="1" ht="15" x14ac:dyDescent="0.25">
      <c r="A137" s="159">
        <v>3.02</v>
      </c>
      <c r="B137" s="160"/>
      <c r="C137" s="160"/>
      <c r="D137" s="161"/>
      <c r="E137" s="161"/>
      <c r="F137" s="162"/>
      <c r="G137" s="162"/>
      <c r="H137" s="162"/>
      <c r="I137" s="166"/>
      <c r="K137" s="161"/>
      <c r="L137" s="162"/>
      <c r="M137" s="162"/>
      <c r="N137" s="162"/>
      <c r="O137" s="166"/>
      <c r="P137"/>
      <c r="Q137"/>
      <c r="R137"/>
      <c r="S137"/>
    </row>
    <row r="138" spans="1:19" s="19" customFormat="1" ht="45" x14ac:dyDescent="0.25">
      <c r="A138" s="159" t="s">
        <v>265</v>
      </c>
      <c r="B138" s="160" t="s">
        <v>40</v>
      </c>
      <c r="C138" s="160" t="s">
        <v>298</v>
      </c>
      <c r="D138" s="161" t="s">
        <v>101</v>
      </c>
      <c r="E138" s="161"/>
      <c r="F138" s="162"/>
      <c r="G138" s="162">
        <v>1386186</v>
      </c>
      <c r="H138" s="162"/>
      <c r="I138" s="166"/>
      <c r="K138" s="161"/>
      <c r="L138" s="162"/>
      <c r="M138" s="162">
        <v>1386186</v>
      </c>
      <c r="N138" s="162"/>
      <c r="O138" s="166"/>
      <c r="P138"/>
      <c r="Q138"/>
      <c r="R138"/>
      <c r="S138"/>
    </row>
    <row r="139" spans="1:19" s="19" customFormat="1" ht="30" x14ac:dyDescent="0.25">
      <c r="A139" s="159" t="s">
        <v>266</v>
      </c>
      <c r="B139" s="160" t="s">
        <v>66</v>
      </c>
      <c r="C139" s="160" t="s">
        <v>298</v>
      </c>
      <c r="D139" s="161" t="s">
        <v>67</v>
      </c>
      <c r="E139" s="161"/>
      <c r="F139" s="162"/>
      <c r="G139" s="162">
        <v>404430</v>
      </c>
      <c r="H139" s="162"/>
      <c r="I139" s="166"/>
      <c r="K139" s="161"/>
      <c r="L139" s="162"/>
      <c r="M139" s="162">
        <f>404430-50000</f>
        <v>354430</v>
      </c>
      <c r="N139" s="162"/>
      <c r="O139" s="166"/>
      <c r="P139"/>
      <c r="Q139"/>
      <c r="R139"/>
      <c r="S139"/>
    </row>
    <row r="140" spans="1:19" s="19" customFormat="1" ht="15" x14ac:dyDescent="0.25">
      <c r="A140" s="159" t="s">
        <v>267</v>
      </c>
      <c r="B140" s="160"/>
      <c r="C140" s="160"/>
      <c r="D140" s="161"/>
      <c r="E140" s="161"/>
      <c r="F140" s="162"/>
      <c r="G140" s="162"/>
      <c r="H140" s="162"/>
      <c r="I140" s="166"/>
      <c r="K140" s="161"/>
      <c r="L140" s="162"/>
      <c r="M140" s="162"/>
      <c r="N140" s="162"/>
      <c r="O140" s="166"/>
      <c r="P140"/>
      <c r="Q140"/>
      <c r="R140"/>
      <c r="S140"/>
    </row>
    <row r="141" spans="1:19" s="19" customFormat="1" ht="45" x14ac:dyDescent="0.25">
      <c r="A141" s="159" t="s">
        <v>368</v>
      </c>
      <c r="B141" s="160" t="s">
        <v>105</v>
      </c>
      <c r="C141" s="160" t="s">
        <v>294</v>
      </c>
      <c r="D141" s="161" t="s">
        <v>107</v>
      </c>
      <c r="E141" s="161"/>
      <c r="F141" s="162"/>
      <c r="G141" s="162">
        <v>-4558670</v>
      </c>
      <c r="H141" s="162"/>
      <c r="I141" s="166"/>
      <c r="K141" s="161"/>
      <c r="L141" s="162"/>
      <c r="M141" s="162"/>
      <c r="N141" s="162"/>
      <c r="O141" s="166"/>
      <c r="P141"/>
      <c r="Q141"/>
      <c r="R141"/>
      <c r="S141"/>
    </row>
    <row r="142" spans="1:19" s="19" customFormat="1" ht="75" x14ac:dyDescent="0.25">
      <c r="A142" s="159">
        <v>3.07</v>
      </c>
      <c r="B142" s="160" t="s">
        <v>106</v>
      </c>
      <c r="C142" s="160" t="s">
        <v>294</v>
      </c>
      <c r="D142" s="161" t="s">
        <v>113</v>
      </c>
      <c r="E142" s="161"/>
      <c r="F142" s="162"/>
      <c r="G142" s="162">
        <f>+F109</f>
        <v>-4107017</v>
      </c>
      <c r="H142" s="162"/>
      <c r="I142" s="166"/>
      <c r="K142" s="161"/>
      <c r="L142" s="162">
        <v>2060474</v>
      </c>
      <c r="M142" s="162"/>
      <c r="N142" s="162"/>
      <c r="O142" s="166"/>
      <c r="P142"/>
      <c r="Q142"/>
      <c r="R142"/>
      <c r="S142"/>
    </row>
    <row r="143" spans="1:19" s="19" customFormat="1" ht="60" x14ac:dyDescent="0.25">
      <c r="A143" s="159">
        <v>3.08</v>
      </c>
      <c r="B143" s="160" t="s">
        <v>106</v>
      </c>
      <c r="C143" s="160" t="s">
        <v>296</v>
      </c>
      <c r="D143" s="161" t="s">
        <v>114</v>
      </c>
      <c r="E143" s="161"/>
      <c r="F143" s="162"/>
      <c r="G143" s="162"/>
      <c r="H143" s="162">
        <v>0</v>
      </c>
      <c r="I143" s="166"/>
      <c r="K143" s="161"/>
      <c r="L143" s="162"/>
      <c r="M143" s="162"/>
      <c r="N143" s="162"/>
      <c r="O143" s="166"/>
      <c r="P143"/>
      <c r="Q143"/>
      <c r="R143"/>
      <c r="S143"/>
    </row>
    <row r="144" spans="1:19" s="19" customFormat="1" ht="15" x14ac:dyDescent="0.25">
      <c r="A144" s="159">
        <v>3.09</v>
      </c>
      <c r="B144" s="160"/>
      <c r="C144" s="160"/>
      <c r="D144" s="161"/>
      <c r="E144" s="161"/>
      <c r="F144" s="162"/>
      <c r="G144" s="162"/>
      <c r="H144" s="162"/>
      <c r="I144" s="166"/>
      <c r="K144" s="161"/>
      <c r="L144" s="162"/>
      <c r="M144" s="162"/>
      <c r="N144" s="162"/>
      <c r="O144" s="166"/>
      <c r="P144"/>
      <c r="Q144"/>
      <c r="R144"/>
      <c r="S144"/>
    </row>
    <row r="145" spans="1:19" s="19" customFormat="1" ht="30" x14ac:dyDescent="0.25">
      <c r="A145" s="159" t="s">
        <v>327</v>
      </c>
      <c r="B145" s="160" t="s">
        <v>106</v>
      </c>
      <c r="C145" s="160" t="s">
        <v>298</v>
      </c>
      <c r="D145" s="161" t="s">
        <v>115</v>
      </c>
      <c r="E145" s="161"/>
      <c r="F145" s="162"/>
      <c r="G145" s="162"/>
      <c r="H145" s="162">
        <v>-4288912</v>
      </c>
      <c r="I145" s="166"/>
      <c r="K145" s="161"/>
      <c r="L145" s="162"/>
      <c r="M145" s="162"/>
      <c r="N145" s="162"/>
      <c r="O145" s="166"/>
      <c r="P145"/>
      <c r="Q145"/>
      <c r="R145"/>
      <c r="S145"/>
    </row>
    <row r="146" spans="1:19" s="19" customFormat="1" ht="45" x14ac:dyDescent="0.25">
      <c r="A146" s="159" t="s">
        <v>268</v>
      </c>
      <c r="B146" s="160" t="s">
        <v>106</v>
      </c>
      <c r="C146" s="160" t="s">
        <v>294</v>
      </c>
      <c r="D146" s="161" t="s">
        <v>171</v>
      </c>
      <c r="E146" s="161"/>
      <c r="F146" s="162"/>
      <c r="G146" s="162">
        <f>-H146</f>
        <v>1859254</v>
      </c>
      <c r="H146" s="162">
        <v>-1859254</v>
      </c>
      <c r="I146" s="166"/>
      <c r="K146" s="161"/>
      <c r="L146" s="162"/>
      <c r="M146" s="162"/>
      <c r="N146" s="162"/>
      <c r="O146" s="166"/>
      <c r="P146"/>
      <c r="Q146"/>
      <c r="R146"/>
      <c r="S146"/>
    </row>
    <row r="147" spans="1:19" s="19" customFormat="1" ht="45" x14ac:dyDescent="0.25">
      <c r="A147" s="159" t="s">
        <v>57</v>
      </c>
      <c r="B147" s="160" t="s">
        <v>106</v>
      </c>
      <c r="C147" s="160" t="s">
        <v>294</v>
      </c>
      <c r="D147" s="161" t="s">
        <v>119</v>
      </c>
      <c r="E147" s="161"/>
      <c r="F147" s="162"/>
      <c r="G147" s="162">
        <f>+H115</f>
        <v>-2037845</v>
      </c>
      <c r="H147" s="162"/>
      <c r="I147" s="166"/>
      <c r="K147" s="161"/>
      <c r="L147" s="162"/>
      <c r="M147" s="162"/>
      <c r="N147" s="162"/>
      <c r="O147" s="166"/>
      <c r="P147"/>
      <c r="Q147"/>
      <c r="R147"/>
      <c r="S147"/>
    </row>
    <row r="148" spans="1:19" s="19" customFormat="1" ht="105" x14ac:dyDescent="0.25">
      <c r="A148" s="159" t="s">
        <v>321</v>
      </c>
      <c r="B148" s="160" t="s">
        <v>106</v>
      </c>
      <c r="C148" s="160" t="s">
        <v>298</v>
      </c>
      <c r="D148" s="161" t="s">
        <v>124</v>
      </c>
      <c r="E148" s="161"/>
      <c r="F148" s="162"/>
      <c r="G148" s="162"/>
      <c r="H148" s="162">
        <f>-24754500-2560000-6200000-1100000-4100000</f>
        <v>-38714500</v>
      </c>
      <c r="I148" s="166"/>
      <c r="K148" s="161"/>
      <c r="L148" s="162"/>
      <c r="M148" s="162"/>
      <c r="N148" s="162"/>
      <c r="O148" s="166"/>
      <c r="P148"/>
      <c r="Q148"/>
      <c r="R148"/>
      <c r="S148"/>
    </row>
    <row r="149" spans="1:19" s="19" customFormat="1" ht="60" x14ac:dyDescent="0.25">
      <c r="A149" s="159" t="s">
        <v>269</v>
      </c>
      <c r="B149" s="160" t="s">
        <v>75</v>
      </c>
      <c r="C149" s="160" t="s">
        <v>294</v>
      </c>
      <c r="D149" s="161" t="s">
        <v>151</v>
      </c>
      <c r="E149" s="161"/>
      <c r="F149" s="162">
        <f>32064464-31903056</f>
        <v>161408</v>
      </c>
      <c r="G149" s="162"/>
      <c r="H149" s="162"/>
      <c r="I149" s="166"/>
      <c r="K149" s="161"/>
      <c r="L149" s="162"/>
      <c r="M149" s="162"/>
      <c r="N149" s="162"/>
      <c r="O149" s="166"/>
      <c r="P149"/>
      <c r="Q149"/>
      <c r="R149"/>
      <c r="S149"/>
    </row>
    <row r="150" spans="1:19" s="19" customFormat="1" ht="60" x14ac:dyDescent="0.25">
      <c r="A150" s="159" t="s">
        <v>270</v>
      </c>
      <c r="B150" s="160" t="s">
        <v>75</v>
      </c>
      <c r="C150" s="160" t="s">
        <v>294</v>
      </c>
      <c r="D150" s="161" t="s">
        <v>152</v>
      </c>
      <c r="E150" s="161"/>
      <c r="F150" s="162">
        <f>32285353-31903056</f>
        <v>382297</v>
      </c>
      <c r="G150" s="162"/>
      <c r="H150" s="162"/>
      <c r="I150" s="166"/>
      <c r="K150" s="161"/>
      <c r="L150" s="162">
        <f>32285353-31903056</f>
        <v>382297</v>
      </c>
      <c r="M150" s="162"/>
      <c r="N150" s="162"/>
      <c r="O150" s="166"/>
      <c r="P150"/>
      <c r="Q150"/>
      <c r="R150"/>
      <c r="S150"/>
    </row>
    <row r="151" spans="1:19" s="19" customFormat="1" ht="90" x14ac:dyDescent="0.25">
      <c r="A151" s="159" t="s">
        <v>116</v>
      </c>
      <c r="B151" s="160" t="s">
        <v>71</v>
      </c>
      <c r="C151" s="160" t="s">
        <v>293</v>
      </c>
      <c r="D151" s="161" t="s">
        <v>182</v>
      </c>
      <c r="E151" s="161"/>
      <c r="F151" s="162"/>
      <c r="G151" s="162"/>
      <c r="H151" s="162">
        <v>0</v>
      </c>
      <c r="I151" s="166"/>
      <c r="K151" s="161"/>
      <c r="L151" s="162"/>
      <c r="M151" s="162"/>
      <c r="N151" s="162"/>
      <c r="O151" s="166"/>
      <c r="P151"/>
      <c r="Q151"/>
      <c r="R151"/>
      <c r="S151"/>
    </row>
    <row r="152" spans="1:19" s="19" customFormat="1" ht="120" x14ac:dyDescent="0.25">
      <c r="A152" s="159" t="s">
        <v>117</v>
      </c>
      <c r="B152" s="160" t="s">
        <v>71</v>
      </c>
      <c r="C152" s="160" t="s">
        <v>298</v>
      </c>
      <c r="D152" s="161" t="s">
        <v>193</v>
      </c>
      <c r="E152" s="161"/>
      <c r="F152" s="162"/>
      <c r="G152" s="162"/>
      <c r="H152" s="175" t="s">
        <v>412</v>
      </c>
      <c r="I152" s="166"/>
      <c r="K152" s="161"/>
      <c r="L152" s="162"/>
      <c r="M152" s="162"/>
      <c r="N152" s="175"/>
      <c r="O152" s="166"/>
      <c r="P152"/>
      <c r="Q152"/>
      <c r="R152"/>
      <c r="S152"/>
    </row>
    <row r="153" spans="1:19" s="19" customFormat="1" ht="30" x14ac:dyDescent="0.25">
      <c r="A153" s="159" t="s">
        <v>340</v>
      </c>
      <c r="B153" s="160" t="s">
        <v>125</v>
      </c>
      <c r="C153" s="160" t="s">
        <v>293</v>
      </c>
      <c r="D153" s="161" t="s">
        <v>183</v>
      </c>
      <c r="E153" s="161"/>
      <c r="F153" s="162"/>
      <c r="G153" s="162"/>
      <c r="H153" s="162">
        <v>500000</v>
      </c>
      <c r="I153" s="166"/>
      <c r="K153" s="161"/>
      <c r="L153" s="162"/>
      <c r="M153" s="162"/>
      <c r="N153" s="162">
        <v>500000</v>
      </c>
      <c r="O153" s="166"/>
      <c r="P153"/>
      <c r="Q153"/>
      <c r="R153"/>
      <c r="S153"/>
    </row>
    <row r="154" spans="1:19" s="19" customFormat="1" ht="30" x14ac:dyDescent="0.25">
      <c r="A154" s="159" t="s">
        <v>277</v>
      </c>
      <c r="B154" s="160" t="s">
        <v>134</v>
      </c>
      <c r="C154" s="160" t="s">
        <v>293</v>
      </c>
      <c r="D154" s="161" t="s">
        <v>135</v>
      </c>
      <c r="E154" s="161"/>
      <c r="F154" s="162"/>
      <c r="G154" s="162"/>
      <c r="H154" s="162">
        <f>-262000-3500000</f>
        <v>-3762000</v>
      </c>
      <c r="I154" s="166"/>
      <c r="K154" s="161"/>
      <c r="L154" s="162"/>
      <c r="M154" s="162"/>
      <c r="N154" s="162"/>
      <c r="O154" s="166"/>
      <c r="P154"/>
      <c r="Q154"/>
      <c r="R154"/>
      <c r="S154"/>
    </row>
    <row r="155" spans="1:19" s="19" customFormat="1" ht="60.6" customHeight="1" x14ac:dyDescent="0.25">
      <c r="A155" s="159" t="s">
        <v>362</v>
      </c>
      <c r="B155" s="160" t="s">
        <v>40</v>
      </c>
      <c r="C155" s="160" t="s">
        <v>293</v>
      </c>
      <c r="D155" s="161" t="s">
        <v>307</v>
      </c>
      <c r="E155" s="161"/>
      <c r="F155" s="162"/>
      <c r="G155" s="162"/>
      <c r="H155" s="162">
        <v>-7000000</v>
      </c>
      <c r="I155" s="166"/>
      <c r="K155" s="161"/>
      <c r="L155" s="162"/>
      <c r="M155" s="162"/>
      <c r="N155" s="162"/>
      <c r="O155" s="166"/>
      <c r="P155"/>
      <c r="Q155"/>
      <c r="R155"/>
      <c r="S155"/>
    </row>
    <row r="156" spans="1:19" s="19" customFormat="1" ht="90" x14ac:dyDescent="0.25">
      <c r="A156" s="159" t="s">
        <v>271</v>
      </c>
      <c r="B156" s="160" t="s">
        <v>40</v>
      </c>
      <c r="C156" s="160" t="s">
        <v>293</v>
      </c>
      <c r="D156" s="161" t="s">
        <v>360</v>
      </c>
      <c r="E156" s="161"/>
      <c r="F156" s="162"/>
      <c r="G156" s="162"/>
      <c r="H156" s="162">
        <v>0</v>
      </c>
      <c r="I156" s="166"/>
      <c r="K156" s="161"/>
      <c r="L156" s="162"/>
      <c r="M156" s="162"/>
      <c r="N156" s="162">
        <v>0</v>
      </c>
      <c r="O156" s="166"/>
      <c r="P156"/>
      <c r="Q156"/>
      <c r="R156"/>
      <c r="S156"/>
    </row>
    <row r="157" spans="1:19" s="19" customFormat="1" ht="15" x14ac:dyDescent="0.25">
      <c r="A157" s="159" t="s">
        <v>272</v>
      </c>
      <c r="B157" s="160" t="s">
        <v>54</v>
      </c>
      <c r="C157" s="160" t="s">
        <v>294</v>
      </c>
      <c r="D157" s="161" t="s">
        <v>288</v>
      </c>
      <c r="E157" s="161"/>
      <c r="F157" s="162">
        <v>2543155</v>
      </c>
      <c r="G157" s="162"/>
      <c r="H157" s="162"/>
      <c r="I157" s="166"/>
      <c r="K157" s="161"/>
      <c r="L157" s="162">
        <v>2543155</v>
      </c>
      <c r="M157" s="162"/>
      <c r="N157" s="162"/>
      <c r="O157" s="166"/>
      <c r="P157"/>
      <c r="Q157"/>
      <c r="R157"/>
      <c r="S157"/>
    </row>
    <row r="158" spans="1:19" ht="15.75" customHeight="1" x14ac:dyDescent="0.3">
      <c r="A158" s="169" t="s">
        <v>49</v>
      </c>
      <c r="B158" s="169"/>
      <c r="C158" s="170"/>
      <c r="D158" s="171"/>
      <c r="E158" s="172">
        <f>SUM(E136:E157)</f>
        <v>0</v>
      </c>
      <c r="F158" s="172">
        <f>SUM(F136:F157)</f>
        <v>3086860</v>
      </c>
      <c r="G158" s="172">
        <f>SUM(G136:G157)</f>
        <v>-7053662</v>
      </c>
      <c r="H158" s="172">
        <f>SUM(H136:H157)</f>
        <v>-55124666</v>
      </c>
      <c r="I158" s="173">
        <f>SUM(I136:I157)</f>
        <v>0</v>
      </c>
      <c r="K158" s="172">
        <f>SUM(K136:K157)</f>
        <v>0</v>
      </c>
      <c r="L158" s="172">
        <f>SUM(L136:L157)</f>
        <v>4985926</v>
      </c>
      <c r="M158" s="172">
        <f>SUM(M136:M157)</f>
        <v>1740616</v>
      </c>
      <c r="N158" s="172">
        <f>SUM(N136:N157)</f>
        <v>500000</v>
      </c>
      <c r="O158" s="173">
        <f>SUM(O136:O157)</f>
        <v>0</v>
      </c>
    </row>
    <row r="159" spans="1:19" ht="15.75" customHeight="1" x14ac:dyDescent="0.25">
      <c r="D159"/>
      <c r="E159"/>
      <c r="F159"/>
      <c r="G159"/>
      <c r="H159"/>
      <c r="I159"/>
      <c r="K159"/>
      <c r="L159"/>
      <c r="M159"/>
      <c r="N159"/>
      <c r="O159"/>
    </row>
    <row r="160" spans="1:19" x14ac:dyDescent="0.25">
      <c r="C160"/>
      <c r="D160"/>
      <c r="E160"/>
      <c r="F160"/>
      <c r="G160"/>
      <c r="H160"/>
      <c r="I160"/>
      <c r="K160"/>
      <c r="L160"/>
      <c r="M160"/>
      <c r="N160"/>
      <c r="O160"/>
    </row>
    <row r="161" spans="3:15" ht="15.75" customHeight="1" collapsed="1" x14ac:dyDescent="0.25">
      <c r="C161"/>
      <c r="D161"/>
      <c r="E161" s="176"/>
      <c r="F161" s="176"/>
      <c r="G161" s="176"/>
      <c r="H161" s="176"/>
      <c r="I161" s="176"/>
      <c r="K161"/>
      <c r="L161"/>
      <c r="M161"/>
      <c r="N161"/>
      <c r="O161"/>
    </row>
    <row r="162" spans="3:15" ht="15.75" customHeight="1" x14ac:dyDescent="0.25">
      <c r="C162"/>
      <c r="D162"/>
      <c r="E162"/>
      <c r="F162"/>
      <c r="G162"/>
      <c r="H162"/>
      <c r="I162"/>
      <c r="K162"/>
      <c r="L162"/>
      <c r="M162"/>
      <c r="N162"/>
      <c r="O162"/>
    </row>
    <row r="163" spans="3:15" ht="15.75" customHeight="1" x14ac:dyDescent="0.25">
      <c r="C163"/>
      <c r="D163"/>
      <c r="E163"/>
      <c r="F163"/>
      <c r="G163"/>
      <c r="H163"/>
      <c r="I163"/>
      <c r="K163"/>
      <c r="L163"/>
      <c r="M163"/>
      <c r="N163"/>
      <c r="O163"/>
    </row>
    <row r="164" spans="3:15" ht="15.75" customHeight="1" x14ac:dyDescent="0.25">
      <c r="D164"/>
      <c r="E164"/>
      <c r="F164"/>
      <c r="G164"/>
      <c r="H164"/>
      <c r="I164"/>
      <c r="K164"/>
      <c r="L164"/>
      <c r="M164"/>
      <c r="N164"/>
      <c r="O164"/>
    </row>
    <row r="165" spans="3:15" ht="15.75" customHeight="1" x14ac:dyDescent="0.25">
      <c r="D165"/>
      <c r="E165"/>
      <c r="F165"/>
      <c r="G165"/>
      <c r="H165"/>
      <c r="I165"/>
      <c r="K165"/>
      <c r="L165"/>
      <c r="M165"/>
      <c r="N165"/>
      <c r="O165"/>
    </row>
    <row r="166" spans="3:15" ht="15.75" customHeight="1" x14ac:dyDescent="0.25">
      <c r="D166"/>
      <c r="E166"/>
      <c r="F166"/>
      <c r="G166"/>
      <c r="H166"/>
      <c r="I166"/>
      <c r="K166"/>
      <c r="L166"/>
      <c r="M166"/>
      <c r="N166"/>
      <c r="O166"/>
    </row>
    <row r="167" spans="3:15" ht="15.75" customHeight="1" x14ac:dyDescent="0.25">
      <c r="D167"/>
      <c r="E167"/>
      <c r="F167"/>
      <c r="G167"/>
      <c r="H167"/>
      <c r="I167"/>
      <c r="K167"/>
      <c r="L167"/>
      <c r="M167"/>
      <c r="N167"/>
      <c r="O167"/>
    </row>
    <row r="168" spans="3:15" ht="15.75" customHeight="1" x14ac:dyDescent="0.25">
      <c r="D168"/>
      <c r="E168"/>
      <c r="F168"/>
      <c r="G168"/>
      <c r="H168"/>
      <c r="I168"/>
      <c r="K168"/>
      <c r="L168" s="176"/>
      <c r="M168" s="176"/>
      <c r="N168" s="176"/>
      <c r="O168" s="176"/>
    </row>
    <row r="169" spans="3:15" ht="15.75" customHeight="1" x14ac:dyDescent="0.25">
      <c r="D169"/>
      <c r="E169"/>
      <c r="F169"/>
      <c r="G169"/>
      <c r="H169"/>
      <c r="I169"/>
      <c r="K169"/>
      <c r="L169"/>
      <c r="M169"/>
      <c r="N169"/>
      <c r="O169"/>
    </row>
    <row r="170" spans="3:15" ht="15.75" customHeight="1" x14ac:dyDescent="0.25">
      <c r="D170"/>
      <c r="E170"/>
      <c r="F170"/>
      <c r="G170"/>
      <c r="H170"/>
      <c r="I170"/>
      <c r="K170"/>
      <c r="L170"/>
      <c r="M170"/>
      <c r="N170"/>
      <c r="O170"/>
    </row>
    <row r="171" spans="3:15" ht="15.75" customHeight="1" x14ac:dyDescent="0.25"/>
    <row r="172" spans="3:15" ht="15.75" customHeight="1" x14ac:dyDescent="0.25"/>
    <row r="173" spans="3:15" ht="15.75" customHeight="1" x14ac:dyDescent="0.25"/>
    <row r="174" spans="3:15" ht="15.75" customHeight="1" x14ac:dyDescent="0.25"/>
    <row r="175" spans="3:15" ht="15.75" customHeight="1" x14ac:dyDescent="0.25"/>
    <row r="176" spans="3:15"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sheetData>
  <mergeCells count="8">
    <mergeCell ref="K3:O3"/>
    <mergeCell ref="K95:O95"/>
    <mergeCell ref="K134:O134"/>
    <mergeCell ref="A2:I2"/>
    <mergeCell ref="K2:O2"/>
    <mergeCell ref="A3:I3"/>
    <mergeCell ref="A95:I95"/>
    <mergeCell ref="A134:I134"/>
  </mergeCells>
  <conditionalFormatting sqref="A3:J3 A164:J170 T164:IV170 T3:IV3 A6:J95 T6:IV95 K6:O94 A97:J134 T97:IV134 K97:O133 A136:O141 T136:IV156 A158:O159 A143:O156 A142:K142 M142:O142 T158:IV159">
    <cfRule type="expression" dxfId="44" priority="72" stopIfTrue="1">
      <formula>$Q3="On"</formula>
    </cfRule>
  </conditionalFormatting>
  <conditionalFormatting sqref="K3 K164:O170">
    <cfRule type="expression" dxfId="43" priority="8" stopIfTrue="1">
      <formula>$Q3="On"</formula>
    </cfRule>
  </conditionalFormatting>
  <conditionalFormatting sqref="K95">
    <cfRule type="expression" dxfId="42" priority="7" stopIfTrue="1">
      <formula>$Q95="On"</formula>
    </cfRule>
  </conditionalFormatting>
  <conditionalFormatting sqref="K134">
    <cfRule type="expression" dxfId="41" priority="6" stopIfTrue="1">
      <formula>$Q134="On"</formula>
    </cfRule>
  </conditionalFormatting>
  <conditionalFormatting sqref="T157:IV157">
    <cfRule type="expression" dxfId="40" priority="5" stopIfTrue="1">
      <formula>$Q157="On"</formula>
    </cfRule>
  </conditionalFormatting>
  <conditionalFormatting sqref="A157:O157">
    <cfRule type="expression" dxfId="39" priority="2" stopIfTrue="1">
      <formula>$Q157="On"</formula>
    </cfRule>
  </conditionalFormatting>
  <conditionalFormatting sqref="L142">
    <cfRule type="expression" dxfId="38" priority="1" stopIfTrue="1">
      <formula>$Q142="On"</formula>
    </cfRule>
  </conditionalFormatting>
  <dataValidations count="1">
    <dataValidation type="list" allowBlank="1" showInputMessage="1" showErrorMessage="1" sqref="C6:C91 C97:C131 C136:C157">
      <formula1>#REF!</formula1>
    </dataValidation>
  </dataValidations>
  <printOptions horizontalCentered="1"/>
  <pageMargins left="0.25" right="0.25" top="0.4375" bottom="0.75" header="0.5" footer="0.25"/>
  <pageSetup paperSize="5" scale="75" fitToHeight="99" orientation="landscape" r:id="rId1"/>
  <headerFooter alignWithMargins="0">
    <oddFooter>&amp;LPage &amp;P&amp;R&amp;D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8"/>
  <sheetViews>
    <sheetView zoomScale="70" zoomScaleNormal="70" workbookViewId="0">
      <pane xSplit="1" ySplit="4" topLeftCell="B23" activePane="bottomRight" state="frozen"/>
      <selection activeCell="B5" sqref="B5"/>
      <selection pane="topRight" activeCell="B5" sqref="B5"/>
      <selection pane="bottomLeft" activeCell="B5" sqref="B5"/>
      <selection pane="bottomRight" activeCell="J12" sqref="J12"/>
    </sheetView>
  </sheetViews>
  <sheetFormatPr defaultRowHeight="13.2" outlineLevelCol="1" x14ac:dyDescent="0.25"/>
  <cols>
    <col min="1" max="1" width="6.109375" customWidth="1"/>
    <col min="2" max="2" width="19.44140625" bestFit="1" customWidth="1"/>
    <col min="3" max="3" width="45.44140625" style="1" customWidth="1"/>
    <col min="4" max="4" width="13.88671875" style="1" customWidth="1"/>
    <col min="5" max="5" width="14.5546875" style="2" customWidth="1"/>
    <col min="6" max="6" width="15.6640625" style="2" customWidth="1"/>
    <col min="7" max="7" width="14.5546875" style="2" customWidth="1"/>
    <col min="8" max="8" width="11.6640625" style="20" customWidth="1"/>
    <col min="9" max="9" width="2.5546875" customWidth="1"/>
    <col min="10" max="10" width="13.88671875" style="1" customWidth="1"/>
    <col min="11" max="11" width="14.5546875" style="2" customWidth="1"/>
    <col min="12" max="12" width="15.6640625" style="2" customWidth="1"/>
    <col min="13" max="13" width="14.5546875" style="2" customWidth="1"/>
    <col min="14" max="14" width="11.6640625" style="20" customWidth="1"/>
    <col min="15" max="15" width="19.109375" customWidth="1"/>
    <col min="16" max="16" width="10.44140625" bestFit="1" customWidth="1" outlineLevel="1"/>
  </cols>
  <sheetData>
    <row r="1" spans="1:70" ht="21" x14ac:dyDescent="0.4">
      <c r="A1" s="177"/>
      <c r="B1" s="177"/>
      <c r="C1" s="177"/>
      <c r="D1" s="177"/>
      <c r="E1" s="177"/>
      <c r="F1" s="177"/>
      <c r="G1" s="177"/>
      <c r="H1" s="177"/>
      <c r="I1" s="177"/>
      <c r="J1" s="3"/>
      <c r="K1" s="3"/>
      <c r="L1" s="3"/>
      <c r="M1" s="3"/>
      <c r="N1" s="3"/>
      <c r="BR1" t="s">
        <v>281</v>
      </c>
    </row>
    <row r="2" spans="1:70" ht="21" x14ac:dyDescent="0.4">
      <c r="A2" s="202" t="s">
        <v>442</v>
      </c>
      <c r="B2" s="202"/>
      <c r="C2" s="202"/>
      <c r="D2" s="202"/>
      <c r="E2" s="202"/>
      <c r="F2" s="202"/>
      <c r="G2" s="202"/>
      <c r="H2" s="202"/>
      <c r="J2" s="202" t="s">
        <v>433</v>
      </c>
      <c r="K2" s="202"/>
      <c r="L2" s="202"/>
      <c r="M2" s="202"/>
      <c r="N2" s="202"/>
      <c r="BR2" t="s">
        <v>282</v>
      </c>
    </row>
    <row r="3" spans="1:70" ht="16.95" customHeight="1" x14ac:dyDescent="0.3">
      <c r="A3" s="201" t="s">
        <v>44</v>
      </c>
      <c r="B3" s="201"/>
      <c r="C3" s="201"/>
      <c r="D3" s="201"/>
      <c r="E3" s="201"/>
      <c r="F3" s="201"/>
      <c r="G3" s="201"/>
      <c r="H3" s="201"/>
      <c r="J3" s="201" t="s">
        <v>44</v>
      </c>
      <c r="K3" s="201"/>
      <c r="L3" s="201"/>
      <c r="M3" s="201"/>
      <c r="N3" s="201"/>
    </row>
    <row r="4" spans="1:70" ht="31.2" x14ac:dyDescent="0.3">
      <c r="A4" s="150" t="s">
        <v>398</v>
      </c>
      <c r="B4" s="151" t="s">
        <v>430</v>
      </c>
      <c r="C4" s="152" t="s">
        <v>77</v>
      </c>
      <c r="D4" s="150" t="s">
        <v>70</v>
      </c>
      <c r="E4" s="150" t="s">
        <v>53</v>
      </c>
      <c r="F4" s="150" t="s">
        <v>2</v>
      </c>
      <c r="G4" s="150" t="s">
        <v>3</v>
      </c>
      <c r="H4" s="153" t="s">
        <v>4</v>
      </c>
      <c r="J4" s="150" t="s">
        <v>70</v>
      </c>
      <c r="K4" s="150" t="s">
        <v>53</v>
      </c>
      <c r="L4" s="150" t="s">
        <v>2</v>
      </c>
      <c r="M4" s="150" t="s">
        <v>3</v>
      </c>
      <c r="N4" s="153" t="s">
        <v>4</v>
      </c>
    </row>
    <row r="5" spans="1:70" x14ac:dyDescent="0.25">
      <c r="A5" s="154"/>
      <c r="B5" s="154"/>
      <c r="C5" s="156"/>
      <c r="D5" s="156"/>
      <c r="E5" s="157"/>
      <c r="F5" s="157"/>
      <c r="G5" s="157"/>
      <c r="H5" s="158"/>
      <c r="J5" s="156"/>
      <c r="K5" s="157"/>
      <c r="L5" s="157"/>
      <c r="M5" s="157"/>
      <c r="N5" s="158"/>
    </row>
    <row r="6" spans="1:70" s="19" customFormat="1" ht="30" x14ac:dyDescent="0.25">
      <c r="A6" s="159" t="s">
        <v>200</v>
      </c>
      <c r="B6" s="160" t="s">
        <v>25</v>
      </c>
      <c r="C6" s="161" t="s">
        <v>87</v>
      </c>
      <c r="D6" s="161"/>
      <c r="E6" s="162"/>
      <c r="F6" s="162">
        <v>1458907.2612351</v>
      </c>
      <c r="G6" s="162">
        <v>260049.73876490002</v>
      </c>
      <c r="H6" s="163"/>
      <c r="J6" s="161" t="s">
        <v>444</v>
      </c>
      <c r="K6" s="162"/>
      <c r="L6" s="162">
        <v>908698</v>
      </c>
      <c r="M6" s="162">
        <v>380520</v>
      </c>
      <c r="N6" s="163"/>
      <c r="O6"/>
      <c r="P6"/>
      <c r="Q6"/>
      <c r="R6"/>
    </row>
    <row r="7" spans="1:70" s="19" customFormat="1" ht="60" x14ac:dyDescent="0.25">
      <c r="A7" s="159" t="s">
        <v>203</v>
      </c>
      <c r="B7" s="160" t="s">
        <v>26</v>
      </c>
      <c r="C7" s="161" t="s">
        <v>308</v>
      </c>
      <c r="D7" s="161"/>
      <c r="E7" s="162"/>
      <c r="F7" s="162">
        <v>1152079</v>
      </c>
      <c r="G7" s="162">
        <v>620008</v>
      </c>
      <c r="H7" s="163"/>
      <c r="J7" s="161"/>
      <c r="K7" s="162"/>
      <c r="L7" s="162"/>
      <c r="M7" s="162"/>
      <c r="N7" s="163"/>
      <c r="O7"/>
      <c r="P7"/>
      <c r="Q7"/>
      <c r="R7"/>
    </row>
    <row r="8" spans="1:70" s="19" customFormat="1" ht="60" x14ac:dyDescent="0.25">
      <c r="A8" s="159" t="s">
        <v>204</v>
      </c>
      <c r="B8" s="160" t="s">
        <v>71</v>
      </c>
      <c r="C8" s="161" t="s">
        <v>300</v>
      </c>
      <c r="D8" s="161"/>
      <c r="E8" s="162"/>
      <c r="F8" s="162">
        <v>230339</v>
      </c>
      <c r="G8" s="162">
        <v>401274</v>
      </c>
      <c r="H8" s="163"/>
      <c r="J8" s="161"/>
      <c r="K8" s="162"/>
      <c r="L8" s="162">
        <v>230339</v>
      </c>
      <c r="M8" s="162">
        <v>401274</v>
      </c>
      <c r="N8" s="163"/>
      <c r="O8"/>
      <c r="P8"/>
      <c r="Q8"/>
      <c r="R8"/>
    </row>
    <row r="9" spans="1:70" s="19" customFormat="1" ht="60" x14ac:dyDescent="0.25">
      <c r="A9" s="159" t="s">
        <v>205</v>
      </c>
      <c r="B9" s="160" t="s">
        <v>71</v>
      </c>
      <c r="C9" s="161" t="s">
        <v>309</v>
      </c>
      <c r="D9" s="161"/>
      <c r="E9" s="162"/>
      <c r="F9" s="162">
        <v>382115</v>
      </c>
      <c r="G9" s="162">
        <v>573168</v>
      </c>
      <c r="H9" s="163"/>
      <c r="J9" s="161"/>
      <c r="K9" s="162"/>
      <c r="L9" s="162"/>
      <c r="M9" s="162"/>
      <c r="N9" s="163"/>
      <c r="O9"/>
      <c r="P9"/>
      <c r="Q9"/>
      <c r="R9"/>
    </row>
    <row r="10" spans="1:70" s="19" customFormat="1" ht="30" x14ac:dyDescent="0.25">
      <c r="A10" s="159" t="s">
        <v>155</v>
      </c>
      <c r="B10" s="160" t="s">
        <v>54</v>
      </c>
      <c r="C10" s="161" t="s">
        <v>197</v>
      </c>
      <c r="D10" s="161"/>
      <c r="E10" s="162"/>
      <c r="F10" s="162">
        <v>0</v>
      </c>
      <c r="G10" s="162">
        <v>0</v>
      </c>
      <c r="H10" s="166"/>
      <c r="J10" s="161"/>
      <c r="K10" s="162"/>
      <c r="L10" s="162"/>
      <c r="M10" s="162"/>
      <c r="N10" s="166"/>
      <c r="O10"/>
      <c r="P10"/>
      <c r="Q10"/>
      <c r="R10"/>
    </row>
    <row r="11" spans="1:70" s="19" customFormat="1" ht="75" x14ac:dyDescent="0.25">
      <c r="A11" s="159" t="s">
        <v>173</v>
      </c>
      <c r="B11" s="160" t="s">
        <v>125</v>
      </c>
      <c r="C11" s="161" t="s">
        <v>324</v>
      </c>
      <c r="D11" s="161"/>
      <c r="E11" s="162"/>
      <c r="F11" s="162">
        <v>2129342</v>
      </c>
      <c r="G11" s="162">
        <v>2273490</v>
      </c>
      <c r="H11" s="166"/>
      <c r="J11" s="161"/>
      <c r="K11" s="162"/>
      <c r="L11" s="162"/>
      <c r="M11" s="162"/>
      <c r="N11" s="166"/>
      <c r="O11"/>
      <c r="P11"/>
      <c r="Q11"/>
      <c r="R11"/>
    </row>
    <row r="12" spans="1:70" ht="15.75" customHeight="1" x14ac:dyDescent="0.3">
      <c r="A12" s="169" t="s">
        <v>45</v>
      </c>
      <c r="B12" s="169"/>
      <c r="C12" s="171"/>
      <c r="D12" s="172">
        <f>SUM(D6:D11)</f>
        <v>0</v>
      </c>
      <c r="E12" s="172">
        <f>SUM(E6:E11)</f>
        <v>0</v>
      </c>
      <c r="F12" s="172">
        <f>SUM(F6:F11)</f>
        <v>5352782.2612351002</v>
      </c>
      <c r="G12" s="172">
        <f>SUM(G6:G11)</f>
        <v>4127989.7387648998</v>
      </c>
      <c r="H12" s="173">
        <f>SUM(H6:H11)</f>
        <v>0</v>
      </c>
      <c r="J12" s="172">
        <f>SUM(J6:J11)</f>
        <v>0</v>
      </c>
      <c r="K12" s="172">
        <f>SUM(K6:K11)</f>
        <v>0</v>
      </c>
      <c r="L12" s="172">
        <f>SUM(L6:L11)</f>
        <v>1139037</v>
      </c>
      <c r="M12" s="172">
        <f>SUM(M6:M11)</f>
        <v>781794</v>
      </c>
      <c r="N12" s="173">
        <f>SUM(N6:N11)</f>
        <v>0</v>
      </c>
    </row>
    <row r="13" spans="1:70" ht="15.75" customHeight="1" x14ac:dyDescent="0.25">
      <c r="C13"/>
      <c r="D13"/>
      <c r="E13"/>
      <c r="F13"/>
      <c r="G13"/>
      <c r="H13"/>
      <c r="J13"/>
      <c r="K13"/>
      <c r="L13"/>
      <c r="M13"/>
      <c r="N13"/>
    </row>
    <row r="14" spans="1:70" ht="24" customHeight="1" x14ac:dyDescent="0.25">
      <c r="C14"/>
      <c r="D14"/>
      <c r="E14"/>
      <c r="F14"/>
      <c r="G14"/>
      <c r="H14"/>
      <c r="J14"/>
      <c r="K14"/>
      <c r="L14"/>
      <c r="M14"/>
      <c r="N14"/>
    </row>
    <row r="15" spans="1:70" ht="15.75" customHeight="1" x14ac:dyDescent="0.3">
      <c r="A15" s="201" t="s">
        <v>46</v>
      </c>
      <c r="B15" s="201"/>
      <c r="C15" s="201"/>
      <c r="D15" s="201"/>
      <c r="E15" s="201"/>
      <c r="F15" s="201"/>
      <c r="G15" s="201"/>
      <c r="H15" s="201"/>
      <c r="J15" s="201" t="s">
        <v>431</v>
      </c>
      <c r="K15" s="201"/>
      <c r="L15" s="201"/>
      <c r="M15" s="201"/>
      <c r="N15" s="201"/>
    </row>
    <row r="16" spans="1:70" ht="31.2" x14ac:dyDescent="0.3">
      <c r="A16" s="150" t="s">
        <v>398</v>
      </c>
      <c r="B16" s="151" t="s">
        <v>430</v>
      </c>
      <c r="C16" s="152" t="s">
        <v>77</v>
      </c>
      <c r="D16" s="150" t="s">
        <v>70</v>
      </c>
      <c r="E16" s="150" t="s">
        <v>53</v>
      </c>
      <c r="F16" s="150" t="s">
        <v>2</v>
      </c>
      <c r="G16" s="150" t="s">
        <v>3</v>
      </c>
      <c r="H16" s="153" t="s">
        <v>4</v>
      </c>
      <c r="J16" s="150" t="s">
        <v>70</v>
      </c>
      <c r="K16" s="150" t="s">
        <v>53</v>
      </c>
      <c r="L16" s="150" t="s">
        <v>2</v>
      </c>
      <c r="M16" s="150" t="s">
        <v>3</v>
      </c>
      <c r="N16" s="153" t="s">
        <v>4</v>
      </c>
    </row>
    <row r="17" spans="1:18" s="19" customFormat="1" ht="45" x14ac:dyDescent="0.25">
      <c r="A17" s="159" t="s">
        <v>246</v>
      </c>
      <c r="B17" s="160" t="s">
        <v>54</v>
      </c>
      <c r="C17" s="161" t="s">
        <v>100</v>
      </c>
      <c r="D17" s="161"/>
      <c r="E17" s="162"/>
      <c r="F17" s="162">
        <v>-1152792</v>
      </c>
      <c r="G17" s="162">
        <f>-4742206-F17</f>
        <v>-3589414</v>
      </c>
      <c r="H17" s="166"/>
      <c r="J17" s="161"/>
      <c r="K17" s="162"/>
      <c r="L17" s="162"/>
      <c r="M17" s="162"/>
      <c r="N17" s="166"/>
      <c r="O17"/>
      <c r="P17"/>
      <c r="Q17"/>
      <c r="R17"/>
    </row>
    <row r="18" spans="1:18" s="19" customFormat="1" ht="30" x14ac:dyDescent="0.25">
      <c r="A18" s="159" t="s">
        <v>247</v>
      </c>
      <c r="B18" s="160" t="s">
        <v>51</v>
      </c>
      <c r="C18" s="161" t="s">
        <v>139</v>
      </c>
      <c r="D18" s="161"/>
      <c r="E18" s="162"/>
      <c r="F18" s="162">
        <v>-1346060</v>
      </c>
      <c r="G18" s="162">
        <v>-5734482</v>
      </c>
      <c r="H18" s="166"/>
      <c r="J18" s="161"/>
      <c r="K18" s="162"/>
      <c r="L18" s="162"/>
      <c r="M18" s="162"/>
      <c r="N18" s="166"/>
      <c r="O18"/>
      <c r="P18"/>
      <c r="Q18"/>
      <c r="R18"/>
    </row>
    <row r="19" spans="1:18" s="19" customFormat="1" ht="45" x14ac:dyDescent="0.25">
      <c r="A19" s="159" t="s">
        <v>248</v>
      </c>
      <c r="B19" s="160" t="s">
        <v>54</v>
      </c>
      <c r="C19" s="161" t="s">
        <v>99</v>
      </c>
      <c r="D19" s="161"/>
      <c r="E19" s="162"/>
      <c r="F19" s="162">
        <v>-348401</v>
      </c>
      <c r="G19" s="162">
        <f>-898964-F19</f>
        <v>-550563</v>
      </c>
      <c r="H19" s="166"/>
      <c r="J19" s="161" t="s">
        <v>445</v>
      </c>
      <c r="K19" s="162"/>
      <c r="L19" s="162">
        <v>-1045203</v>
      </c>
      <c r="M19" s="162">
        <v>-1651689</v>
      </c>
      <c r="N19" s="166"/>
      <c r="O19"/>
      <c r="P19"/>
      <c r="Q19"/>
      <c r="R19"/>
    </row>
    <row r="20" spans="1:18" s="19" customFormat="1" ht="60" x14ac:dyDescent="0.25">
      <c r="A20" s="159" t="s">
        <v>254</v>
      </c>
      <c r="B20" s="160" t="s">
        <v>51</v>
      </c>
      <c r="C20" s="161" t="s">
        <v>112</v>
      </c>
      <c r="D20" s="161"/>
      <c r="E20" s="162"/>
      <c r="F20" s="162">
        <v>-456808</v>
      </c>
      <c r="G20" s="162">
        <f>-1213171-F20</f>
        <v>-756363</v>
      </c>
      <c r="H20" s="166"/>
      <c r="J20" s="161"/>
      <c r="K20" s="162"/>
      <c r="L20" s="162"/>
      <c r="M20" s="162"/>
      <c r="N20" s="166"/>
      <c r="O20"/>
      <c r="P20"/>
      <c r="Q20"/>
      <c r="R20"/>
    </row>
    <row r="21" spans="1:18" s="19" customFormat="1" ht="45" x14ac:dyDescent="0.25">
      <c r="A21" s="159" t="s">
        <v>278</v>
      </c>
      <c r="B21" s="160" t="s">
        <v>106</v>
      </c>
      <c r="C21" s="161" t="s">
        <v>310</v>
      </c>
      <c r="D21" s="161"/>
      <c r="E21" s="162"/>
      <c r="F21" s="162">
        <f>-768528-1045203</f>
        <v>-1813731</v>
      </c>
      <c r="G21" s="162">
        <f>-5858363-F21</f>
        <v>-4044632</v>
      </c>
      <c r="H21" s="166"/>
      <c r="J21" s="161"/>
      <c r="K21" s="162"/>
      <c r="L21" s="162"/>
      <c r="M21" s="162"/>
      <c r="N21" s="166"/>
      <c r="O21"/>
      <c r="P21"/>
      <c r="Q21"/>
      <c r="R21"/>
    </row>
    <row r="22" spans="1:18" s="19" customFormat="1" ht="45" x14ac:dyDescent="0.25">
      <c r="A22" s="159" t="s">
        <v>263</v>
      </c>
      <c r="B22" s="160" t="s">
        <v>105</v>
      </c>
      <c r="C22" s="161" t="s">
        <v>136</v>
      </c>
      <c r="D22" s="161"/>
      <c r="E22" s="162"/>
      <c r="F22" s="162">
        <v>-5154489</v>
      </c>
      <c r="G22" s="162">
        <v>-12853303</v>
      </c>
      <c r="H22" s="166"/>
      <c r="J22" s="161"/>
      <c r="K22" s="162"/>
      <c r="L22" s="162"/>
      <c r="M22" s="162"/>
      <c r="N22" s="166"/>
      <c r="O22"/>
      <c r="P22"/>
      <c r="Q22"/>
      <c r="R22"/>
    </row>
    <row r="23" spans="1:18" s="19" customFormat="1" ht="45" x14ac:dyDescent="0.25">
      <c r="A23" s="159" t="s">
        <v>122</v>
      </c>
      <c r="B23" s="160" t="s">
        <v>66</v>
      </c>
      <c r="C23" s="161" t="s">
        <v>305</v>
      </c>
      <c r="D23" s="161"/>
      <c r="E23" s="162"/>
      <c r="F23" s="162"/>
      <c r="G23" s="162">
        <v>-10000</v>
      </c>
      <c r="H23" s="166"/>
      <c r="J23" s="161"/>
      <c r="K23" s="162"/>
      <c r="L23" s="162"/>
      <c r="M23" s="162"/>
      <c r="N23" s="166"/>
      <c r="O23"/>
      <c r="P23"/>
      <c r="Q23"/>
      <c r="R23"/>
    </row>
    <row r="24" spans="1:18" ht="15.75" customHeight="1" x14ac:dyDescent="0.3">
      <c r="A24" s="169" t="s">
        <v>47</v>
      </c>
      <c r="B24" s="169"/>
      <c r="C24" s="171"/>
      <c r="D24" s="172">
        <f>SUM(D17:D23)</f>
        <v>0</v>
      </c>
      <c r="E24" s="172">
        <f>SUM(E17:E23)</f>
        <v>0</v>
      </c>
      <c r="F24" s="172">
        <f>SUM(F17:F23)</f>
        <v>-10272281</v>
      </c>
      <c r="G24" s="172">
        <f>SUM(G17:G23)</f>
        <v>-27538757</v>
      </c>
      <c r="H24" s="173">
        <f>SUM(H17:H23)</f>
        <v>0</v>
      </c>
      <c r="J24" s="172">
        <f>SUM(J17:J23)</f>
        <v>0</v>
      </c>
      <c r="K24" s="172">
        <f>SUM(K17:K23)</f>
        <v>0</v>
      </c>
      <c r="L24" s="172">
        <f>SUM(L17:L23)</f>
        <v>-1045203</v>
      </c>
      <c r="M24" s="172">
        <f>SUM(M17:M23)</f>
        <v>-1651689</v>
      </c>
      <c r="N24" s="173">
        <f>SUM(N17:N23)</f>
        <v>0</v>
      </c>
    </row>
    <row r="25" spans="1:18" ht="27.6" customHeight="1" x14ac:dyDescent="0.25">
      <c r="C25"/>
      <c r="D25" s="176"/>
      <c r="E25" s="176"/>
      <c r="F25" s="176"/>
      <c r="G25" s="176"/>
      <c r="H25" s="176"/>
      <c r="J25" s="176"/>
      <c r="K25" s="176"/>
      <c r="L25" s="176"/>
      <c r="M25" s="176"/>
      <c r="N25" s="176"/>
    </row>
    <row r="26" spans="1:18" ht="15.75" customHeight="1" x14ac:dyDescent="0.3">
      <c r="A26" s="201" t="s">
        <v>48</v>
      </c>
      <c r="B26" s="201"/>
      <c r="C26" s="201"/>
      <c r="D26" s="201"/>
      <c r="E26" s="201"/>
      <c r="F26" s="201"/>
      <c r="G26" s="201"/>
      <c r="H26" s="201"/>
      <c r="J26" s="201" t="s">
        <v>48</v>
      </c>
      <c r="K26" s="201"/>
      <c r="L26" s="201"/>
      <c r="M26" s="201"/>
      <c r="N26" s="201"/>
    </row>
    <row r="27" spans="1:18" ht="31.2" x14ac:dyDescent="0.3">
      <c r="A27" s="150" t="s">
        <v>398</v>
      </c>
      <c r="B27" s="151" t="s">
        <v>430</v>
      </c>
      <c r="C27" s="152" t="s">
        <v>77</v>
      </c>
      <c r="D27" s="150" t="s">
        <v>70</v>
      </c>
      <c r="E27" s="150" t="s">
        <v>53</v>
      </c>
      <c r="F27" s="150" t="s">
        <v>2</v>
      </c>
      <c r="G27" s="150" t="s">
        <v>3</v>
      </c>
      <c r="H27" s="153" t="s">
        <v>4</v>
      </c>
      <c r="J27" s="150" t="s">
        <v>70</v>
      </c>
      <c r="K27" s="150" t="s">
        <v>53</v>
      </c>
      <c r="L27" s="150" t="s">
        <v>2</v>
      </c>
      <c r="M27" s="150" t="s">
        <v>3</v>
      </c>
      <c r="N27" s="153" t="s">
        <v>4</v>
      </c>
    </row>
    <row r="28" spans="1:18" ht="15.75" customHeight="1" x14ac:dyDescent="0.3">
      <c r="A28" s="169" t="s">
        <v>49</v>
      </c>
      <c r="B28" s="169"/>
      <c r="C28" s="171"/>
      <c r="D28" s="172">
        <v>0</v>
      </c>
      <c r="E28" s="172">
        <v>0</v>
      </c>
      <c r="F28" s="172">
        <v>0</v>
      </c>
      <c r="G28" s="172">
        <v>0</v>
      </c>
      <c r="H28" s="173">
        <v>0</v>
      </c>
      <c r="J28" s="172">
        <v>0</v>
      </c>
      <c r="K28" s="172">
        <v>0</v>
      </c>
      <c r="L28" s="172">
        <v>0</v>
      </c>
      <c r="M28" s="172">
        <v>0</v>
      </c>
      <c r="N28" s="173">
        <v>0</v>
      </c>
    </row>
    <row r="29" spans="1:18" ht="15.75" customHeight="1" x14ac:dyDescent="0.25">
      <c r="C29"/>
      <c r="D29"/>
      <c r="E29"/>
      <c r="F29"/>
      <c r="G29"/>
      <c r="H29"/>
      <c r="J29"/>
      <c r="K29"/>
      <c r="L29"/>
      <c r="M29"/>
      <c r="N29"/>
    </row>
    <row r="30" spans="1:18" x14ac:dyDescent="0.25">
      <c r="C30"/>
      <c r="D30"/>
      <c r="E30"/>
      <c r="F30"/>
      <c r="G30"/>
      <c r="H30"/>
      <c r="J30"/>
      <c r="K30"/>
      <c r="L30"/>
      <c r="M30"/>
      <c r="N30"/>
    </row>
    <row r="31" spans="1:18" ht="15.75" customHeight="1" collapsed="1" x14ac:dyDescent="0.25">
      <c r="C31"/>
      <c r="D31" s="176"/>
      <c r="E31" s="176"/>
      <c r="F31" s="176"/>
      <c r="G31" s="176"/>
      <c r="H31" s="176"/>
      <c r="J31"/>
      <c r="K31"/>
      <c r="L31"/>
      <c r="M31"/>
      <c r="N31"/>
    </row>
    <row r="32" spans="1:18" ht="15.75" customHeight="1" x14ac:dyDescent="0.25">
      <c r="C32"/>
      <c r="D32"/>
      <c r="E32"/>
      <c r="F32"/>
      <c r="G32"/>
      <c r="H32"/>
      <c r="J32"/>
      <c r="K32"/>
      <c r="L32"/>
      <c r="M32"/>
      <c r="N32"/>
    </row>
    <row r="33" spans="3:14" ht="15.75" customHeight="1" x14ac:dyDescent="0.25">
      <c r="C33"/>
      <c r="D33"/>
      <c r="E33"/>
      <c r="F33"/>
      <c r="G33"/>
      <c r="H33"/>
      <c r="J33"/>
      <c r="K33"/>
      <c r="L33"/>
      <c r="M33"/>
      <c r="N33"/>
    </row>
    <row r="34" spans="3:14" ht="15.75" customHeight="1" x14ac:dyDescent="0.25">
      <c r="C34"/>
      <c r="D34"/>
      <c r="E34"/>
      <c r="F34"/>
      <c r="G34"/>
      <c r="H34"/>
      <c r="J34"/>
      <c r="K34"/>
      <c r="L34"/>
      <c r="M34"/>
      <c r="N34"/>
    </row>
    <row r="35" spans="3:14" ht="15.75" customHeight="1" x14ac:dyDescent="0.25">
      <c r="C35"/>
      <c r="D35"/>
      <c r="E35"/>
      <c r="F35"/>
      <c r="G35"/>
      <c r="H35"/>
      <c r="J35"/>
      <c r="K35"/>
      <c r="L35"/>
      <c r="M35"/>
      <c r="N35"/>
    </row>
    <row r="36" spans="3:14" ht="15.75" customHeight="1" x14ac:dyDescent="0.25">
      <c r="C36"/>
      <c r="D36"/>
      <c r="E36"/>
      <c r="F36"/>
      <c r="G36"/>
      <c r="H36"/>
      <c r="J36"/>
      <c r="K36"/>
      <c r="L36"/>
      <c r="M36"/>
      <c r="N36"/>
    </row>
    <row r="37" spans="3:14" ht="15.75" customHeight="1" x14ac:dyDescent="0.25">
      <c r="C37"/>
      <c r="D37"/>
      <c r="E37"/>
      <c r="F37"/>
      <c r="G37"/>
      <c r="H37"/>
      <c r="J37"/>
      <c r="K37"/>
      <c r="L37"/>
      <c r="M37"/>
      <c r="N37"/>
    </row>
    <row r="38" spans="3:14" ht="15.75" customHeight="1" x14ac:dyDescent="0.25">
      <c r="C38"/>
      <c r="D38"/>
      <c r="E38"/>
      <c r="F38"/>
      <c r="G38"/>
      <c r="H38"/>
      <c r="J38"/>
      <c r="K38" s="176"/>
      <c r="L38" s="176"/>
      <c r="M38" s="176"/>
      <c r="N38" s="176"/>
    </row>
    <row r="39" spans="3:14" ht="15.75" customHeight="1" x14ac:dyDescent="0.25">
      <c r="C39"/>
      <c r="D39"/>
      <c r="E39"/>
      <c r="F39"/>
      <c r="G39"/>
      <c r="H39"/>
      <c r="J39"/>
      <c r="K39"/>
      <c r="L39"/>
      <c r="M39"/>
      <c r="N39"/>
    </row>
    <row r="40" spans="3:14" ht="15.75" customHeight="1" x14ac:dyDescent="0.25">
      <c r="C40"/>
      <c r="D40"/>
      <c r="E40"/>
      <c r="F40"/>
      <c r="G40"/>
      <c r="H40"/>
      <c r="J40"/>
      <c r="K40"/>
      <c r="L40"/>
      <c r="M40"/>
      <c r="N40"/>
    </row>
    <row r="41" spans="3:14" ht="15.75" customHeight="1" x14ac:dyDescent="0.25"/>
    <row r="42" spans="3:14" ht="15.75" customHeight="1" x14ac:dyDescent="0.25"/>
    <row r="43" spans="3:14" ht="15.75" customHeight="1" x14ac:dyDescent="0.25"/>
    <row r="44" spans="3:14" ht="15.75" customHeight="1" x14ac:dyDescent="0.25"/>
    <row r="45" spans="3:14" ht="15.75" customHeight="1" x14ac:dyDescent="0.25"/>
    <row r="46" spans="3:14" ht="15.75" customHeight="1" x14ac:dyDescent="0.25"/>
    <row r="47" spans="3:14" ht="15.75" customHeight="1" x14ac:dyDescent="0.25"/>
    <row r="48" spans="3: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sheetData>
  <mergeCells count="8">
    <mergeCell ref="A26:H26"/>
    <mergeCell ref="J26:N26"/>
    <mergeCell ref="A2:H2"/>
    <mergeCell ref="J2:N2"/>
    <mergeCell ref="A3:H3"/>
    <mergeCell ref="J3:N3"/>
    <mergeCell ref="A15:H15"/>
    <mergeCell ref="J15:N15"/>
  </mergeCells>
  <conditionalFormatting sqref="S34:IV40 A3:I3 S3:IV3 A28:N29 S28:IV29 A6:I15 S6:IV15 J6:N14 A17:I26 S17:IV26 J17:N25 A34:N40">
    <cfRule type="expression" dxfId="37" priority="7" stopIfTrue="1">
      <formula>$P3="On"</formula>
    </cfRule>
  </conditionalFormatting>
  <conditionalFormatting sqref="J3">
    <cfRule type="expression" dxfId="36" priority="6" stopIfTrue="1">
      <formula>$P3="On"</formula>
    </cfRule>
  </conditionalFormatting>
  <conditionalFormatting sqref="J15">
    <cfRule type="expression" dxfId="35" priority="5" stopIfTrue="1">
      <formula>$P15="On"</formula>
    </cfRule>
  </conditionalFormatting>
  <conditionalFormatting sqref="J26">
    <cfRule type="expression" dxfId="34" priority="4" stopIfTrue="1">
      <formula>$P26="On"</formula>
    </cfRule>
  </conditionalFormatting>
  <printOptions horizontalCentered="1"/>
  <pageMargins left="0.25" right="0.25" top="0.4375" bottom="0.75" header="0.5" footer="0.25"/>
  <pageSetup paperSize="5" scale="75" fitToHeight="99" orientation="landscape" r:id="rId1"/>
  <headerFooter alignWithMargins="0">
    <oddFooter>&amp;LPage &amp;P&amp;R&amp;D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9"/>
  <sheetViews>
    <sheetView zoomScale="70" zoomScaleNormal="70" workbookViewId="0">
      <pane xSplit="1" ySplit="4" topLeftCell="B26" activePane="bottomRight" state="frozen"/>
      <selection activeCell="A7" sqref="A7"/>
      <selection pane="topRight" activeCell="A7" sqref="A7"/>
      <selection pane="bottomLeft" activeCell="A7" sqref="A7"/>
      <selection pane="bottomRight" activeCell="L27" sqref="L27"/>
    </sheetView>
  </sheetViews>
  <sheetFormatPr defaultRowHeight="13.2" outlineLevelCol="1" x14ac:dyDescent="0.25"/>
  <cols>
    <col min="1" max="1" width="6.109375" customWidth="1"/>
    <col min="2" max="2" width="19.44140625" bestFit="1" customWidth="1"/>
    <col min="3" max="3" width="45.44140625" style="1" customWidth="1"/>
    <col min="4" max="4" width="13.88671875" style="1" customWidth="1"/>
    <col min="5" max="5" width="14.5546875" style="2" customWidth="1"/>
    <col min="6" max="6" width="15.6640625" style="2" customWidth="1"/>
    <col min="7" max="7" width="14.5546875" style="2" customWidth="1"/>
    <col min="8" max="8" width="11.6640625" style="20" customWidth="1"/>
    <col min="9" max="9" width="2.5546875" customWidth="1"/>
    <col min="10" max="10" width="13.88671875" style="1" customWidth="1"/>
    <col min="11" max="11" width="14.5546875" style="2" customWidth="1"/>
    <col min="12" max="12" width="15.6640625" style="2" customWidth="1"/>
    <col min="13" max="13" width="14.5546875" style="2" customWidth="1"/>
    <col min="14" max="14" width="11.6640625" style="20" customWidth="1"/>
    <col min="15" max="15" width="19.109375" customWidth="1"/>
    <col min="16" max="16" width="10.44140625" bestFit="1" customWidth="1" outlineLevel="1"/>
  </cols>
  <sheetData>
    <row r="1" spans="1:70" ht="21" x14ac:dyDescent="0.4">
      <c r="A1" s="177"/>
      <c r="B1" s="177"/>
      <c r="C1" s="177"/>
      <c r="D1" s="177"/>
      <c r="E1" s="177"/>
      <c r="F1" s="177"/>
      <c r="G1" s="177"/>
      <c r="H1" s="177"/>
      <c r="I1" s="177"/>
      <c r="J1" s="3"/>
      <c r="K1" s="3"/>
      <c r="L1" s="3"/>
      <c r="M1" s="3"/>
      <c r="N1" s="3"/>
      <c r="BR1" t="s">
        <v>281</v>
      </c>
    </row>
    <row r="2" spans="1:70" ht="21" x14ac:dyDescent="0.4">
      <c r="A2" s="202" t="s">
        <v>441</v>
      </c>
      <c r="B2" s="202"/>
      <c r="C2" s="202"/>
      <c r="D2" s="202"/>
      <c r="E2" s="202"/>
      <c r="F2" s="202"/>
      <c r="G2" s="202"/>
      <c r="H2" s="202"/>
      <c r="J2" s="202" t="s">
        <v>433</v>
      </c>
      <c r="K2" s="202"/>
      <c r="L2" s="202"/>
      <c r="M2" s="202"/>
      <c r="N2" s="202"/>
      <c r="BR2" t="s">
        <v>282</v>
      </c>
    </row>
    <row r="3" spans="1:70" ht="16.95" customHeight="1" x14ac:dyDescent="0.3">
      <c r="A3" s="201" t="s">
        <v>44</v>
      </c>
      <c r="B3" s="201"/>
      <c r="C3" s="201"/>
      <c r="D3" s="201"/>
      <c r="E3" s="201"/>
      <c r="F3" s="201"/>
      <c r="G3" s="201"/>
      <c r="H3" s="201"/>
      <c r="J3" s="201" t="s">
        <v>44</v>
      </c>
      <c r="K3" s="201"/>
      <c r="L3" s="201"/>
      <c r="M3" s="201"/>
      <c r="N3" s="201"/>
    </row>
    <row r="4" spans="1:70" ht="31.2" x14ac:dyDescent="0.3">
      <c r="A4" s="150" t="s">
        <v>398</v>
      </c>
      <c r="B4" s="151" t="s">
        <v>430</v>
      </c>
      <c r="C4" s="152" t="s">
        <v>77</v>
      </c>
      <c r="D4" s="150" t="s">
        <v>70</v>
      </c>
      <c r="E4" s="150" t="s">
        <v>53</v>
      </c>
      <c r="F4" s="150" t="s">
        <v>2</v>
      </c>
      <c r="G4" s="150" t="s">
        <v>3</v>
      </c>
      <c r="H4" s="153" t="s">
        <v>4</v>
      </c>
      <c r="J4" s="150" t="s">
        <v>70</v>
      </c>
      <c r="K4" s="150" t="s">
        <v>53</v>
      </c>
      <c r="L4" s="150" t="s">
        <v>2</v>
      </c>
      <c r="M4" s="150" t="s">
        <v>3</v>
      </c>
      <c r="N4" s="153" t="s">
        <v>4</v>
      </c>
    </row>
    <row r="5" spans="1:70" x14ac:dyDescent="0.25">
      <c r="A5" s="154"/>
      <c r="B5" s="154"/>
      <c r="C5" s="156"/>
      <c r="D5" s="156"/>
      <c r="E5" s="157"/>
      <c r="F5" s="157"/>
      <c r="G5" s="157"/>
      <c r="H5" s="158"/>
      <c r="J5" s="156"/>
      <c r="K5" s="157"/>
      <c r="L5" s="157"/>
      <c r="M5" s="157"/>
      <c r="N5" s="158"/>
    </row>
    <row r="6" spans="1:70" s="19" customFormat="1" ht="30" x14ac:dyDescent="0.25">
      <c r="A6" s="159" t="s">
        <v>221</v>
      </c>
      <c r="B6" s="160" t="s">
        <v>75</v>
      </c>
      <c r="C6" s="161" t="s">
        <v>131</v>
      </c>
      <c r="D6" s="161"/>
      <c r="E6" s="162"/>
      <c r="F6" s="162">
        <v>280847</v>
      </c>
      <c r="G6" s="162"/>
      <c r="H6" s="166">
        <v>4</v>
      </c>
      <c r="J6" s="161"/>
      <c r="K6" s="162"/>
      <c r="L6" s="162">
        <v>280847</v>
      </c>
      <c r="M6" s="162"/>
      <c r="N6" s="166">
        <v>4</v>
      </c>
      <c r="O6"/>
      <c r="P6"/>
      <c r="Q6"/>
      <c r="R6"/>
    </row>
    <row r="7" spans="1:70" s="19" customFormat="1" ht="30" x14ac:dyDescent="0.25">
      <c r="A7" s="159" t="s">
        <v>336</v>
      </c>
      <c r="B7" s="160" t="s">
        <v>125</v>
      </c>
      <c r="C7" s="161" t="s">
        <v>153</v>
      </c>
      <c r="D7" s="162">
        <v>11700000</v>
      </c>
      <c r="E7" s="162">
        <v>3750000</v>
      </c>
      <c r="F7" s="162"/>
      <c r="G7" s="162"/>
      <c r="H7" s="166"/>
      <c r="J7" s="162"/>
      <c r="K7" s="162"/>
      <c r="L7" s="162"/>
      <c r="M7" s="162"/>
      <c r="N7" s="166"/>
      <c r="O7"/>
      <c r="P7"/>
      <c r="Q7"/>
      <c r="R7"/>
    </row>
    <row r="8" spans="1:70" s="19" customFormat="1" ht="30" x14ac:dyDescent="0.25">
      <c r="A8" s="159" t="s">
        <v>276</v>
      </c>
      <c r="B8" s="160" t="s">
        <v>125</v>
      </c>
      <c r="C8" s="161" t="s">
        <v>161</v>
      </c>
      <c r="D8" s="161"/>
      <c r="E8" s="162"/>
      <c r="F8" s="162">
        <v>200000</v>
      </c>
      <c r="G8" s="162"/>
      <c r="H8" s="166">
        <v>1</v>
      </c>
      <c r="J8" s="161"/>
      <c r="K8" s="162"/>
      <c r="L8" s="162">
        <v>200000</v>
      </c>
      <c r="M8" s="162"/>
      <c r="N8" s="166">
        <v>1</v>
      </c>
      <c r="O8"/>
      <c r="P8"/>
      <c r="Q8"/>
      <c r="R8"/>
    </row>
    <row r="9" spans="1:70" s="19" customFormat="1" ht="60" x14ac:dyDescent="0.25">
      <c r="A9" s="159" t="s">
        <v>303</v>
      </c>
      <c r="B9" s="160" t="s">
        <v>125</v>
      </c>
      <c r="C9" s="161" t="s">
        <v>302</v>
      </c>
      <c r="D9" s="161"/>
      <c r="E9" s="162"/>
      <c r="F9" s="162">
        <v>712428</v>
      </c>
      <c r="G9" s="162"/>
      <c r="H9" s="166">
        <v>12</v>
      </c>
      <c r="J9" s="161"/>
      <c r="K9" s="162"/>
      <c r="L9" s="162">
        <v>712428</v>
      </c>
      <c r="M9" s="162"/>
      <c r="N9" s="166">
        <v>12</v>
      </c>
      <c r="O9"/>
      <c r="P9"/>
      <c r="Q9"/>
      <c r="R9"/>
    </row>
    <row r="10" spans="1:70" s="19" customFormat="1" ht="30" x14ac:dyDescent="0.25">
      <c r="A10" s="159" t="s">
        <v>238</v>
      </c>
      <c r="B10" s="160" t="s">
        <v>125</v>
      </c>
      <c r="C10" s="161" t="s">
        <v>158</v>
      </c>
      <c r="D10" s="161"/>
      <c r="E10" s="162"/>
      <c r="F10" s="162">
        <v>400000</v>
      </c>
      <c r="G10" s="162"/>
      <c r="H10" s="166"/>
      <c r="J10" s="161"/>
      <c r="K10" s="162"/>
      <c r="L10" s="162"/>
      <c r="M10" s="162"/>
      <c r="N10" s="166"/>
      <c r="O10"/>
      <c r="P10"/>
      <c r="Q10"/>
      <c r="R10"/>
    </row>
    <row r="11" spans="1:70" s="19" customFormat="1" ht="45" x14ac:dyDescent="0.25">
      <c r="A11" s="159" t="s">
        <v>361</v>
      </c>
      <c r="B11" s="160" t="s">
        <v>134</v>
      </c>
      <c r="C11" s="161" t="s">
        <v>167</v>
      </c>
      <c r="D11" s="167">
        <f>+E11</f>
        <v>500000</v>
      </c>
      <c r="E11" s="162">
        <v>500000</v>
      </c>
      <c r="F11" s="162"/>
      <c r="G11" s="162"/>
      <c r="H11" s="166"/>
      <c r="J11" s="167"/>
      <c r="K11" s="162">
        <v>500000</v>
      </c>
      <c r="L11" s="162"/>
      <c r="M11" s="162"/>
      <c r="N11" s="166"/>
      <c r="O11"/>
      <c r="P11"/>
      <c r="Q11"/>
      <c r="R11"/>
    </row>
    <row r="12" spans="1:70" s="19" customFormat="1" ht="30" x14ac:dyDescent="0.25">
      <c r="A12" s="159" t="s">
        <v>239</v>
      </c>
      <c r="B12" s="160" t="s">
        <v>75</v>
      </c>
      <c r="C12" s="161" t="s">
        <v>160</v>
      </c>
      <c r="D12" s="161"/>
      <c r="E12" s="162"/>
      <c r="F12" s="162">
        <v>0</v>
      </c>
      <c r="G12" s="162"/>
      <c r="H12" s="166"/>
      <c r="J12" s="161"/>
      <c r="K12" s="162"/>
      <c r="L12" s="162">
        <v>0</v>
      </c>
      <c r="M12" s="162"/>
      <c r="N12" s="166"/>
      <c r="O12"/>
      <c r="P12"/>
      <c r="Q12"/>
      <c r="R12"/>
    </row>
    <row r="13" spans="1:70" s="19" customFormat="1" ht="15" x14ac:dyDescent="0.25">
      <c r="A13" s="159" t="s">
        <v>241</v>
      </c>
      <c r="B13" s="160" t="s">
        <v>51</v>
      </c>
      <c r="C13" s="161" t="s">
        <v>185</v>
      </c>
      <c r="D13" s="161"/>
      <c r="E13" s="162">
        <v>57500</v>
      </c>
      <c r="F13" s="162">
        <v>2500</v>
      </c>
      <c r="G13" s="162"/>
      <c r="H13" s="166"/>
      <c r="J13" s="161"/>
      <c r="K13" s="162">
        <v>57500</v>
      </c>
      <c r="L13" s="162">
        <v>2500</v>
      </c>
      <c r="M13" s="162"/>
      <c r="N13" s="166"/>
      <c r="O13"/>
      <c r="P13"/>
      <c r="Q13"/>
      <c r="R13"/>
    </row>
    <row r="14" spans="1:70" s="19" customFormat="1" ht="30" x14ac:dyDescent="0.25">
      <c r="A14" s="159" t="s">
        <v>242</v>
      </c>
      <c r="B14" s="160" t="s">
        <v>125</v>
      </c>
      <c r="C14" s="161" t="s">
        <v>196</v>
      </c>
      <c r="D14" s="168">
        <v>1500000</v>
      </c>
      <c r="E14" s="162"/>
      <c r="F14" s="162"/>
      <c r="G14" s="162"/>
      <c r="H14" s="166"/>
      <c r="J14" s="168"/>
      <c r="K14" s="162"/>
      <c r="L14" s="162"/>
      <c r="M14" s="162"/>
      <c r="N14" s="166"/>
      <c r="O14"/>
      <c r="P14"/>
      <c r="Q14"/>
      <c r="R14"/>
    </row>
    <row r="15" spans="1:70" s="19" customFormat="1" ht="75" x14ac:dyDescent="0.25">
      <c r="A15" s="159" t="s">
        <v>172</v>
      </c>
      <c r="B15" s="160" t="s">
        <v>134</v>
      </c>
      <c r="C15" s="161" t="s">
        <v>198</v>
      </c>
      <c r="D15" s="168">
        <v>500000</v>
      </c>
      <c r="E15" s="162"/>
      <c r="F15" s="162"/>
      <c r="G15" s="162"/>
      <c r="H15" s="166"/>
      <c r="J15" s="168" t="s">
        <v>448</v>
      </c>
      <c r="K15" s="162"/>
      <c r="L15" s="162"/>
      <c r="M15" s="162"/>
      <c r="N15" s="166"/>
      <c r="O15"/>
      <c r="P15"/>
      <c r="Q15"/>
      <c r="R15"/>
    </row>
    <row r="16" spans="1:70" s="19" customFormat="1" ht="30" x14ac:dyDescent="0.25">
      <c r="A16" s="159" t="s">
        <v>174</v>
      </c>
      <c r="B16" s="160" t="s">
        <v>125</v>
      </c>
      <c r="C16" s="161" t="s">
        <v>332</v>
      </c>
      <c r="D16" s="168">
        <v>1200000</v>
      </c>
      <c r="E16" s="162">
        <v>1201500</v>
      </c>
      <c r="F16" s="162">
        <v>317098</v>
      </c>
      <c r="G16" s="162"/>
      <c r="H16" s="166">
        <v>3</v>
      </c>
      <c r="J16" s="168"/>
      <c r="K16" s="162"/>
      <c r="L16" s="162"/>
      <c r="M16" s="162"/>
      <c r="N16" s="166"/>
      <c r="O16"/>
      <c r="P16"/>
      <c r="Q16"/>
      <c r="R16"/>
    </row>
    <row r="17" spans="1:18" s="19" customFormat="1" ht="30" x14ac:dyDescent="0.25">
      <c r="A17" s="159" t="s">
        <v>175</v>
      </c>
      <c r="B17" s="160" t="s">
        <v>125</v>
      </c>
      <c r="C17" s="161" t="s">
        <v>333</v>
      </c>
      <c r="D17" s="161"/>
      <c r="E17" s="162"/>
      <c r="F17" s="162">
        <v>107584</v>
      </c>
      <c r="G17" s="162"/>
      <c r="H17" s="166">
        <v>2</v>
      </c>
      <c r="J17" s="161"/>
      <c r="K17" s="162"/>
      <c r="L17" s="162"/>
      <c r="M17" s="162"/>
      <c r="N17" s="166"/>
      <c r="O17"/>
      <c r="P17"/>
      <c r="Q17"/>
      <c r="R17"/>
    </row>
    <row r="18" spans="1:18" s="19" customFormat="1" ht="30" x14ac:dyDescent="0.25">
      <c r="A18" s="159" t="s">
        <v>176</v>
      </c>
      <c r="B18" s="160" t="s">
        <v>125</v>
      </c>
      <c r="C18" s="161" t="s">
        <v>334</v>
      </c>
      <c r="D18" s="161"/>
      <c r="E18" s="162"/>
      <c r="F18" s="162">
        <v>374277</v>
      </c>
      <c r="G18" s="162"/>
      <c r="H18" s="166">
        <v>5</v>
      </c>
      <c r="J18" s="161"/>
      <c r="K18" s="162"/>
      <c r="L18" s="162"/>
      <c r="M18" s="162"/>
      <c r="N18" s="166"/>
      <c r="O18"/>
      <c r="P18"/>
      <c r="Q18"/>
      <c r="R18"/>
    </row>
    <row r="19" spans="1:18" s="19" customFormat="1" ht="75" x14ac:dyDescent="0.25">
      <c r="A19" s="159" t="s">
        <v>328</v>
      </c>
      <c r="B19" s="160" t="s">
        <v>125</v>
      </c>
      <c r="C19" s="161" t="s">
        <v>344</v>
      </c>
      <c r="D19" s="168">
        <v>250000</v>
      </c>
      <c r="E19" s="162">
        <v>250000</v>
      </c>
      <c r="F19" s="162"/>
      <c r="G19" s="162"/>
      <c r="H19" s="166"/>
      <c r="J19" s="168"/>
      <c r="K19" s="162"/>
      <c r="L19" s="162"/>
      <c r="M19" s="162"/>
      <c r="N19" s="166"/>
      <c r="O19"/>
      <c r="P19"/>
      <c r="Q19"/>
      <c r="R19"/>
    </row>
    <row r="20" spans="1:18" s="19" customFormat="1" ht="178.95" customHeight="1" x14ac:dyDescent="0.25">
      <c r="A20" s="159" t="s">
        <v>363</v>
      </c>
      <c r="B20" s="160" t="s">
        <v>51</v>
      </c>
      <c r="C20" s="161" t="s">
        <v>345</v>
      </c>
      <c r="D20" s="168">
        <v>0</v>
      </c>
      <c r="E20" s="162"/>
      <c r="F20" s="162"/>
      <c r="G20" s="162"/>
      <c r="H20" s="166"/>
      <c r="J20" s="168"/>
      <c r="K20" s="162"/>
      <c r="L20" s="162"/>
      <c r="M20" s="162"/>
      <c r="N20" s="166"/>
      <c r="O20"/>
      <c r="P20"/>
      <c r="Q20"/>
      <c r="R20"/>
    </row>
    <row r="21" spans="1:18" s="19" customFormat="1" ht="30" x14ac:dyDescent="0.25">
      <c r="A21" s="159" t="s">
        <v>369</v>
      </c>
      <c r="B21" s="160" t="s">
        <v>130</v>
      </c>
      <c r="C21" s="161" t="s">
        <v>356</v>
      </c>
      <c r="D21" s="161"/>
      <c r="E21" s="162">
        <v>75000</v>
      </c>
      <c r="F21" s="162">
        <v>75000</v>
      </c>
      <c r="G21" s="162"/>
      <c r="H21" s="166">
        <v>1</v>
      </c>
      <c r="J21" s="161"/>
      <c r="K21" s="162">
        <v>96000</v>
      </c>
      <c r="L21" s="162"/>
      <c r="M21" s="162"/>
      <c r="N21" s="166">
        <v>1</v>
      </c>
      <c r="O21"/>
      <c r="P21"/>
      <c r="Q21"/>
      <c r="R21"/>
    </row>
    <row r="22" spans="1:18" s="19" customFormat="1" ht="135" x14ac:dyDescent="0.25">
      <c r="A22" s="159" t="s">
        <v>350</v>
      </c>
      <c r="B22" s="160" t="s">
        <v>71</v>
      </c>
      <c r="C22" s="161" t="s">
        <v>370</v>
      </c>
      <c r="D22" s="168">
        <v>875000</v>
      </c>
      <c r="E22" s="162"/>
      <c r="F22" s="162"/>
      <c r="G22" s="162"/>
      <c r="H22" s="166"/>
      <c r="J22" s="168"/>
      <c r="K22" s="162"/>
      <c r="L22" s="162"/>
      <c r="M22" s="162"/>
      <c r="N22" s="166"/>
      <c r="O22"/>
      <c r="P22"/>
      <c r="Q22"/>
      <c r="R22"/>
    </row>
    <row r="23" spans="1:18" s="19" customFormat="1" ht="120" x14ac:dyDescent="0.25">
      <c r="A23" s="159" t="s">
        <v>351</v>
      </c>
      <c r="B23" s="160" t="s">
        <v>71</v>
      </c>
      <c r="C23" s="161" t="s">
        <v>371</v>
      </c>
      <c r="D23" s="168">
        <v>225000</v>
      </c>
      <c r="E23" s="162"/>
      <c r="F23" s="162"/>
      <c r="G23" s="162"/>
      <c r="H23" s="166"/>
      <c r="J23" s="168"/>
      <c r="K23" s="162"/>
      <c r="L23" s="162"/>
      <c r="M23" s="162"/>
      <c r="N23" s="166"/>
      <c r="O23"/>
      <c r="P23"/>
      <c r="Q23"/>
      <c r="R23"/>
    </row>
    <row r="24" spans="1:18" s="19" customFormat="1" ht="150" x14ac:dyDescent="0.25">
      <c r="A24" s="159" t="s">
        <v>352</v>
      </c>
      <c r="B24" s="160" t="s">
        <v>71</v>
      </c>
      <c r="C24" s="161" t="s">
        <v>373</v>
      </c>
      <c r="D24" s="168">
        <v>625000</v>
      </c>
      <c r="E24" s="162">
        <v>625000</v>
      </c>
      <c r="F24" s="162"/>
      <c r="G24" s="162"/>
      <c r="H24" s="166"/>
      <c r="J24" s="168"/>
      <c r="K24" s="162"/>
      <c r="L24" s="162"/>
      <c r="M24" s="162"/>
      <c r="N24" s="166"/>
      <c r="O24"/>
      <c r="P24"/>
      <c r="Q24"/>
      <c r="R24"/>
    </row>
    <row r="25" spans="1:18" s="19" customFormat="1" ht="120" x14ac:dyDescent="0.25">
      <c r="A25" s="159" t="s">
        <v>353</v>
      </c>
      <c r="B25" s="160" t="s">
        <v>71</v>
      </c>
      <c r="C25" s="161" t="s">
        <v>372</v>
      </c>
      <c r="D25" s="168">
        <v>320000</v>
      </c>
      <c r="E25" s="162">
        <v>320000</v>
      </c>
      <c r="F25" s="162"/>
      <c r="G25" s="162"/>
      <c r="H25" s="166"/>
      <c r="J25" s="168"/>
      <c r="K25" s="162"/>
      <c r="L25" s="162"/>
      <c r="M25" s="162"/>
      <c r="N25" s="166"/>
      <c r="O25"/>
      <c r="P25"/>
      <c r="Q25"/>
      <c r="R25"/>
    </row>
    <row r="26" spans="1:18" s="19" customFormat="1" ht="15" x14ac:dyDescent="0.25">
      <c r="A26" s="159" t="s">
        <v>354</v>
      </c>
      <c r="B26" s="160" t="s">
        <v>54</v>
      </c>
      <c r="C26" s="161" t="s">
        <v>394</v>
      </c>
      <c r="D26" s="168"/>
      <c r="E26" s="162">
        <v>1000000</v>
      </c>
      <c r="F26" s="162"/>
      <c r="G26" s="162"/>
      <c r="H26" s="166"/>
      <c r="J26" s="168"/>
      <c r="K26" s="162">
        <v>1000000</v>
      </c>
      <c r="L26" s="162"/>
      <c r="M26" s="162"/>
      <c r="N26" s="166"/>
      <c r="O26"/>
      <c r="P26"/>
      <c r="Q26"/>
      <c r="R26"/>
    </row>
    <row r="27" spans="1:18" ht="15.75" customHeight="1" x14ac:dyDescent="0.3">
      <c r="A27" s="169" t="s">
        <v>45</v>
      </c>
      <c r="B27" s="169"/>
      <c r="C27" s="171"/>
      <c r="D27" s="172">
        <f>SUM(D6:D26)</f>
        <v>17695000</v>
      </c>
      <c r="E27" s="172">
        <f>SUM(E6:E26)</f>
        <v>7779000</v>
      </c>
      <c r="F27" s="172">
        <f>SUM(F6:F26)</f>
        <v>2469734</v>
      </c>
      <c r="G27" s="172">
        <f>SUM(G6:G26)</f>
        <v>0</v>
      </c>
      <c r="H27" s="173">
        <f>SUM(H6:H26)</f>
        <v>28</v>
      </c>
      <c r="J27" s="172">
        <f>SUM(J6:J26)</f>
        <v>0</v>
      </c>
      <c r="K27" s="172">
        <f>SUM(K6:K26)</f>
        <v>1653500</v>
      </c>
      <c r="L27" s="172">
        <f>SUM(L6:L26)</f>
        <v>1195775</v>
      </c>
      <c r="M27" s="172">
        <f>SUM(M6:M26)</f>
        <v>0</v>
      </c>
      <c r="N27" s="173">
        <f>SUM(N6:N26)</f>
        <v>18</v>
      </c>
    </row>
    <row r="28" spans="1:18" ht="15.75" customHeight="1" x14ac:dyDescent="0.25">
      <c r="C28"/>
      <c r="D28"/>
      <c r="E28"/>
      <c r="F28"/>
      <c r="G28"/>
      <c r="H28"/>
      <c r="J28"/>
      <c r="K28"/>
      <c r="L28"/>
      <c r="M28"/>
      <c r="N28"/>
    </row>
    <row r="29" spans="1:18" ht="24" customHeight="1" x14ac:dyDescent="0.25">
      <c r="C29"/>
      <c r="D29"/>
      <c r="E29"/>
      <c r="F29"/>
      <c r="G29"/>
      <c r="H29"/>
      <c r="J29"/>
      <c r="K29"/>
      <c r="L29"/>
      <c r="M29"/>
      <c r="N29"/>
    </row>
    <row r="30" spans="1:18" ht="15.75" customHeight="1" x14ac:dyDescent="0.3">
      <c r="A30" s="201" t="s">
        <v>46</v>
      </c>
      <c r="B30" s="201"/>
      <c r="C30" s="201"/>
      <c r="D30" s="201"/>
      <c r="E30" s="201"/>
      <c r="F30" s="201"/>
      <c r="G30" s="201"/>
      <c r="H30" s="201"/>
      <c r="J30" s="201" t="s">
        <v>431</v>
      </c>
      <c r="K30" s="201"/>
      <c r="L30" s="201"/>
      <c r="M30" s="201"/>
      <c r="N30" s="201"/>
    </row>
    <row r="31" spans="1:18" ht="31.2" x14ac:dyDescent="0.3">
      <c r="A31" s="150" t="s">
        <v>398</v>
      </c>
      <c r="B31" s="151" t="s">
        <v>430</v>
      </c>
      <c r="C31" s="152" t="s">
        <v>77</v>
      </c>
      <c r="D31" s="150" t="s">
        <v>70</v>
      </c>
      <c r="E31" s="150" t="s">
        <v>53</v>
      </c>
      <c r="F31" s="150" t="s">
        <v>2</v>
      </c>
      <c r="G31" s="150" t="s">
        <v>3</v>
      </c>
      <c r="H31" s="153" t="s">
        <v>4</v>
      </c>
      <c r="J31" s="150" t="s">
        <v>70</v>
      </c>
      <c r="K31" s="150" t="s">
        <v>53</v>
      </c>
      <c r="L31" s="150" t="s">
        <v>2</v>
      </c>
      <c r="M31" s="150" t="s">
        <v>3</v>
      </c>
      <c r="N31" s="153" t="s">
        <v>4</v>
      </c>
    </row>
    <row r="32" spans="1:18" s="19" customFormat="1" ht="45" x14ac:dyDescent="0.25">
      <c r="A32" s="159" t="s">
        <v>261</v>
      </c>
      <c r="B32" s="160" t="s">
        <v>66</v>
      </c>
      <c r="C32" s="161" t="s">
        <v>128</v>
      </c>
      <c r="D32" s="161"/>
      <c r="E32" s="162"/>
      <c r="F32" s="162">
        <v>-95000</v>
      </c>
      <c r="G32" s="162"/>
      <c r="H32" s="166"/>
      <c r="J32" s="161"/>
      <c r="K32" s="162"/>
      <c r="L32" s="162"/>
      <c r="M32" s="162"/>
      <c r="N32" s="166"/>
      <c r="O32"/>
      <c r="P32"/>
      <c r="Q32"/>
      <c r="R32"/>
    </row>
    <row r="33" spans="1:18" s="19" customFormat="1" ht="45" x14ac:dyDescent="0.25">
      <c r="A33" s="159" t="s">
        <v>323</v>
      </c>
      <c r="B33" s="160" t="s">
        <v>105</v>
      </c>
      <c r="C33" s="161" t="s">
        <v>194</v>
      </c>
      <c r="D33" s="161"/>
      <c r="E33" s="162"/>
      <c r="F33" s="162">
        <v>-209662</v>
      </c>
      <c r="G33" s="162"/>
      <c r="H33" s="166">
        <v>-1</v>
      </c>
      <c r="J33" s="161"/>
      <c r="K33" s="162"/>
      <c r="L33" s="162"/>
      <c r="M33" s="162"/>
      <c r="N33" s="166"/>
      <c r="O33"/>
      <c r="P33"/>
      <c r="Q33"/>
      <c r="R33"/>
    </row>
    <row r="34" spans="1:18" ht="15.75" customHeight="1" x14ac:dyDescent="0.3">
      <c r="A34" s="169" t="s">
        <v>47</v>
      </c>
      <c r="B34" s="169"/>
      <c r="C34" s="171"/>
      <c r="D34" s="172">
        <f>SUM(D32:D33)</f>
        <v>0</v>
      </c>
      <c r="E34" s="172">
        <f>SUM(E32:E33)</f>
        <v>0</v>
      </c>
      <c r="F34" s="172">
        <f>SUM(F32:F33)</f>
        <v>-304662</v>
      </c>
      <c r="G34" s="172">
        <f>SUM(G32:G33)</f>
        <v>0</v>
      </c>
      <c r="H34" s="173">
        <f>SUM(H32:H33)</f>
        <v>-1</v>
      </c>
      <c r="J34" s="172">
        <f>SUM(J32:J33)</f>
        <v>0</v>
      </c>
      <c r="K34" s="172">
        <f>SUM(K32:K33)</f>
        <v>0</v>
      </c>
      <c r="L34" s="172">
        <f>SUM(L32:L33)</f>
        <v>0</v>
      </c>
      <c r="M34" s="172">
        <f>SUM(M32:M33)</f>
        <v>0</v>
      </c>
      <c r="N34" s="173">
        <f>SUM(N32:N33)</f>
        <v>0</v>
      </c>
    </row>
    <row r="35" spans="1:18" ht="27.6" customHeight="1" x14ac:dyDescent="0.25">
      <c r="C35"/>
      <c r="D35" s="176"/>
      <c r="E35" s="176"/>
      <c r="F35" s="176"/>
      <c r="G35" s="176"/>
      <c r="H35" s="176"/>
      <c r="J35" s="176"/>
      <c r="K35" s="176"/>
      <c r="L35" s="176"/>
      <c r="M35" s="176"/>
      <c r="N35" s="176"/>
    </row>
    <row r="36" spans="1:18" ht="15.75" customHeight="1" x14ac:dyDescent="0.3">
      <c r="A36" s="201" t="s">
        <v>48</v>
      </c>
      <c r="B36" s="201"/>
      <c r="C36" s="201"/>
      <c r="D36" s="201"/>
      <c r="E36" s="201"/>
      <c r="F36" s="201"/>
      <c r="G36" s="201"/>
      <c r="H36" s="201"/>
      <c r="J36" s="201" t="s">
        <v>48</v>
      </c>
      <c r="K36" s="201"/>
      <c r="L36" s="201"/>
      <c r="M36" s="201"/>
      <c r="N36" s="201"/>
    </row>
    <row r="37" spans="1:18" ht="31.2" x14ac:dyDescent="0.3">
      <c r="A37" s="150" t="s">
        <v>398</v>
      </c>
      <c r="B37" s="151" t="s">
        <v>430</v>
      </c>
      <c r="C37" s="152" t="s">
        <v>77</v>
      </c>
      <c r="D37" s="150" t="s">
        <v>70</v>
      </c>
      <c r="E37" s="150" t="s">
        <v>53</v>
      </c>
      <c r="F37" s="150" t="s">
        <v>2</v>
      </c>
      <c r="G37" s="150" t="s">
        <v>3</v>
      </c>
      <c r="H37" s="153" t="s">
        <v>4</v>
      </c>
      <c r="J37" s="150" t="s">
        <v>70</v>
      </c>
      <c r="K37" s="150" t="s">
        <v>53</v>
      </c>
      <c r="L37" s="150" t="s">
        <v>2</v>
      </c>
      <c r="M37" s="150" t="s">
        <v>3</v>
      </c>
      <c r="N37" s="153" t="s">
        <v>4</v>
      </c>
    </row>
    <row r="38" spans="1:18" s="19" customFormat="1" ht="15" x14ac:dyDescent="0.25">
      <c r="A38" s="159"/>
      <c r="B38" s="160"/>
      <c r="C38" s="161"/>
      <c r="D38" s="161"/>
      <c r="E38" s="162"/>
      <c r="F38" s="162"/>
      <c r="G38" s="162"/>
      <c r="H38" s="166"/>
      <c r="J38" s="161"/>
      <c r="K38" s="162"/>
      <c r="L38" s="162"/>
      <c r="M38" s="162"/>
      <c r="N38" s="166"/>
      <c r="O38"/>
      <c r="P38"/>
      <c r="Q38"/>
      <c r="R38"/>
    </row>
    <row r="39" spans="1:18" ht="15.75" customHeight="1" x14ac:dyDescent="0.3">
      <c r="A39" s="169" t="s">
        <v>49</v>
      </c>
      <c r="B39" s="169"/>
      <c r="C39" s="171"/>
      <c r="D39" s="172">
        <f>SUM(D38:D38)</f>
        <v>0</v>
      </c>
      <c r="E39" s="172">
        <f>SUM(E38:E38)</f>
        <v>0</v>
      </c>
      <c r="F39" s="172">
        <f>SUM(F38:F38)</f>
        <v>0</v>
      </c>
      <c r="G39" s="172">
        <f>SUM(G38:G38)</f>
        <v>0</v>
      </c>
      <c r="H39" s="173">
        <f>SUM(H38:H38)</f>
        <v>0</v>
      </c>
      <c r="J39" s="172">
        <f>SUM(J38:J38)</f>
        <v>0</v>
      </c>
      <c r="K39" s="172">
        <f>SUM(K38:K38)</f>
        <v>0</v>
      </c>
      <c r="L39" s="172">
        <f>SUM(L38:L38)</f>
        <v>0</v>
      </c>
      <c r="M39" s="172">
        <f>SUM(M38:M38)</f>
        <v>0</v>
      </c>
      <c r="N39" s="173">
        <f>SUM(N38:N38)</f>
        <v>0</v>
      </c>
    </row>
    <row r="40" spans="1:18" ht="15.75" customHeight="1" x14ac:dyDescent="0.25">
      <c r="C40"/>
      <c r="D40"/>
      <c r="E40"/>
      <c r="F40"/>
      <c r="G40"/>
      <c r="H40"/>
      <c r="J40"/>
      <c r="K40"/>
      <c r="L40"/>
      <c r="M40"/>
      <c r="N40"/>
    </row>
    <row r="41" spans="1:18" x14ac:dyDescent="0.25">
      <c r="C41"/>
      <c r="D41"/>
      <c r="E41"/>
      <c r="F41"/>
      <c r="G41"/>
      <c r="H41"/>
      <c r="J41"/>
      <c r="K41"/>
      <c r="L41"/>
      <c r="M41"/>
      <c r="N41"/>
    </row>
    <row r="42" spans="1:18" ht="15.75" customHeight="1" collapsed="1" x14ac:dyDescent="0.25">
      <c r="C42"/>
      <c r="D42" s="176"/>
      <c r="E42" s="176"/>
      <c r="F42" s="176"/>
      <c r="G42" s="176"/>
      <c r="H42" s="176"/>
      <c r="J42"/>
      <c r="K42"/>
      <c r="L42"/>
      <c r="M42"/>
      <c r="N42"/>
    </row>
    <row r="43" spans="1:18" ht="15.75" customHeight="1" x14ac:dyDescent="0.25">
      <c r="C43"/>
      <c r="D43"/>
      <c r="E43"/>
      <c r="F43"/>
      <c r="G43"/>
      <c r="H43"/>
      <c r="J43"/>
      <c r="K43"/>
      <c r="L43"/>
      <c r="M43"/>
      <c r="N43"/>
    </row>
    <row r="44" spans="1:18" ht="15.75" customHeight="1" x14ac:dyDescent="0.25">
      <c r="C44"/>
      <c r="D44"/>
      <c r="E44"/>
      <c r="F44"/>
      <c r="G44"/>
      <c r="H44"/>
      <c r="J44"/>
      <c r="K44"/>
      <c r="L44"/>
      <c r="M44"/>
      <c r="N44"/>
    </row>
    <row r="45" spans="1:18" ht="15.75" customHeight="1" x14ac:dyDescent="0.25">
      <c r="C45"/>
      <c r="D45"/>
      <c r="E45"/>
      <c r="F45"/>
      <c r="G45"/>
      <c r="H45"/>
      <c r="J45"/>
      <c r="K45"/>
      <c r="L45"/>
      <c r="M45"/>
      <c r="N45"/>
    </row>
    <row r="46" spans="1:18" ht="15.75" customHeight="1" x14ac:dyDescent="0.25">
      <c r="C46"/>
      <c r="D46"/>
      <c r="E46"/>
      <c r="F46"/>
      <c r="G46"/>
      <c r="H46"/>
      <c r="J46"/>
      <c r="K46"/>
      <c r="L46"/>
      <c r="M46"/>
      <c r="N46"/>
    </row>
    <row r="47" spans="1:18" ht="15.75" customHeight="1" x14ac:dyDescent="0.25">
      <c r="C47"/>
      <c r="D47"/>
      <c r="E47"/>
      <c r="F47"/>
      <c r="G47"/>
      <c r="H47"/>
      <c r="J47"/>
      <c r="K47"/>
      <c r="L47"/>
      <c r="M47"/>
      <c r="N47"/>
    </row>
    <row r="48" spans="1:18" ht="15.75" customHeight="1" x14ac:dyDescent="0.25">
      <c r="C48"/>
      <c r="D48"/>
      <c r="E48"/>
      <c r="F48"/>
      <c r="G48"/>
      <c r="H48"/>
      <c r="J48"/>
      <c r="K48"/>
      <c r="L48"/>
      <c r="M48"/>
      <c r="N48"/>
    </row>
    <row r="49" spans="3:14" ht="15.75" customHeight="1" x14ac:dyDescent="0.25">
      <c r="C49"/>
      <c r="D49"/>
      <c r="E49"/>
      <c r="F49"/>
      <c r="G49"/>
      <c r="H49"/>
      <c r="J49"/>
      <c r="K49" s="176"/>
      <c r="L49" s="176"/>
      <c r="M49" s="176"/>
      <c r="N49" s="176"/>
    </row>
    <row r="50" spans="3:14" ht="15.75" customHeight="1" x14ac:dyDescent="0.25">
      <c r="C50"/>
      <c r="D50"/>
      <c r="E50"/>
      <c r="F50"/>
      <c r="G50"/>
      <c r="H50"/>
      <c r="J50"/>
      <c r="K50"/>
      <c r="L50"/>
      <c r="M50"/>
      <c r="N50"/>
    </row>
    <row r="51" spans="3:14" ht="15.75" customHeight="1" x14ac:dyDescent="0.25">
      <c r="C51"/>
      <c r="D51"/>
      <c r="E51"/>
      <c r="F51"/>
      <c r="G51"/>
      <c r="H51"/>
      <c r="J51"/>
      <c r="K51"/>
      <c r="L51"/>
      <c r="M51"/>
      <c r="N51"/>
    </row>
    <row r="52" spans="3:14" ht="15.75" customHeight="1" x14ac:dyDescent="0.25"/>
    <row r="53" spans="3:14" ht="15.75" customHeight="1" x14ac:dyDescent="0.25"/>
    <row r="54" spans="3:14" ht="15.75" customHeight="1" x14ac:dyDescent="0.25"/>
    <row r="55" spans="3:14" ht="15.75" customHeight="1" x14ac:dyDescent="0.25"/>
    <row r="56" spans="3:14" ht="15.75" customHeight="1" x14ac:dyDescent="0.25"/>
    <row r="57" spans="3:14" ht="15.75" customHeight="1" x14ac:dyDescent="0.25"/>
    <row r="58" spans="3:14" ht="15.75" customHeight="1" x14ac:dyDescent="0.25"/>
    <row r="59" spans="3:14" ht="15.75" customHeight="1" x14ac:dyDescent="0.25"/>
    <row r="60" spans="3:14" ht="15.75" customHeight="1" x14ac:dyDescent="0.25"/>
    <row r="61" spans="3:14" ht="15.75" customHeight="1" x14ac:dyDescent="0.25"/>
    <row r="62" spans="3:14" ht="15.75" customHeight="1" x14ac:dyDescent="0.25"/>
    <row r="63" spans="3:14" ht="15.75" customHeight="1" x14ac:dyDescent="0.25"/>
    <row r="64" spans="3:14" ht="15.75" customHeight="1" x14ac:dyDescent="0.25"/>
    <row r="65" ht="15.75" customHeight="1" x14ac:dyDescent="0.25"/>
    <row r="66" ht="15.75" customHeight="1" x14ac:dyDescent="0.25"/>
    <row r="67" ht="15.75" customHeight="1" x14ac:dyDescent="0.25"/>
    <row r="68" ht="15.75" customHeight="1" x14ac:dyDescent="0.25"/>
    <row r="69" ht="15.75" customHeight="1" x14ac:dyDescent="0.25"/>
  </sheetData>
  <mergeCells count="8">
    <mergeCell ref="A36:H36"/>
    <mergeCell ref="J36:N36"/>
    <mergeCell ref="A2:H2"/>
    <mergeCell ref="J2:N2"/>
    <mergeCell ref="A3:H3"/>
    <mergeCell ref="J3:N3"/>
    <mergeCell ref="A30:H30"/>
    <mergeCell ref="J30:N30"/>
  </mergeCells>
  <conditionalFormatting sqref="S45:IV51 A3:I3 S3:IV3 A6:I30 S6:IV30 J6:N29 A32:I36 S32:IV36 J32:N35 A38:N40 S38:IV40 A45:N51">
    <cfRule type="expression" dxfId="33" priority="7" stopIfTrue="1">
      <formula>$P3="On"</formula>
    </cfRule>
  </conditionalFormatting>
  <conditionalFormatting sqref="J3">
    <cfRule type="expression" dxfId="32" priority="6" stopIfTrue="1">
      <formula>$P3="On"</formula>
    </cfRule>
  </conditionalFormatting>
  <conditionalFormatting sqref="J30">
    <cfRule type="expression" dxfId="31" priority="5" stopIfTrue="1">
      <formula>$P30="On"</formula>
    </cfRule>
  </conditionalFormatting>
  <conditionalFormatting sqref="J36">
    <cfRule type="expression" dxfId="30" priority="4" stopIfTrue="1">
      <formula>$P36="On"</formula>
    </cfRule>
  </conditionalFormatting>
  <printOptions horizontalCentered="1"/>
  <pageMargins left="0.25" right="0.25" top="0.4375" bottom="0.75" header="0.5" footer="0.25"/>
  <pageSetup paperSize="5" scale="82" fitToHeight="99" orientation="landscape" r:id="rId1"/>
  <headerFooter alignWithMargins="0">
    <oddFooter>&amp;LPage &amp;P&amp;R&amp;D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zoomScale="70" zoomScaleNormal="70" workbookViewId="0">
      <pane xSplit="1" ySplit="4" topLeftCell="B14" activePane="bottomRight" state="frozen"/>
      <selection activeCell="A7" sqref="A7"/>
      <selection pane="topRight" activeCell="A7" sqref="A7"/>
      <selection pane="bottomLeft" activeCell="A7" sqref="A7"/>
      <selection pane="bottomRight" activeCell="L17" sqref="L17"/>
    </sheetView>
  </sheetViews>
  <sheetFormatPr defaultRowHeight="13.2" outlineLevelCol="1" x14ac:dyDescent="0.25"/>
  <cols>
    <col min="1" max="1" width="6.109375" customWidth="1"/>
    <col min="2" max="2" width="19.44140625" bestFit="1" customWidth="1"/>
    <col min="3" max="3" width="45.44140625" style="1" customWidth="1"/>
    <col min="4" max="4" width="13.88671875" style="1" customWidth="1"/>
    <col min="5" max="5" width="14.5546875" style="2" customWidth="1"/>
    <col min="6" max="6" width="15.6640625" style="2" customWidth="1"/>
    <col min="7" max="7" width="14.5546875" style="2" customWidth="1"/>
    <col min="8" max="8" width="11.6640625" style="20" customWidth="1"/>
    <col min="9" max="9" width="2.5546875" customWidth="1"/>
    <col min="10" max="10" width="13.88671875" style="1" customWidth="1"/>
    <col min="11" max="11" width="14.5546875" style="2" customWidth="1"/>
    <col min="12" max="12" width="15.6640625" style="2" customWidth="1"/>
    <col min="13" max="13" width="14.5546875" style="2" customWidth="1"/>
    <col min="14" max="14" width="11.6640625" style="20" customWidth="1"/>
    <col min="15" max="15" width="19.109375" customWidth="1"/>
    <col min="16" max="16" width="10.44140625" bestFit="1" customWidth="1" outlineLevel="1"/>
  </cols>
  <sheetData>
    <row r="1" spans="1:70" ht="21" x14ac:dyDescent="0.4">
      <c r="A1" s="177"/>
      <c r="B1" s="177"/>
      <c r="C1" s="177"/>
      <c r="D1" s="177"/>
      <c r="E1" s="177"/>
      <c r="F1" s="177"/>
      <c r="G1" s="177"/>
      <c r="H1" s="177"/>
      <c r="I1" s="177"/>
      <c r="J1" s="3"/>
      <c r="K1" s="3"/>
      <c r="L1" s="3"/>
      <c r="M1" s="3"/>
      <c r="N1" s="3"/>
      <c r="BR1" t="s">
        <v>281</v>
      </c>
    </row>
    <row r="2" spans="1:70" ht="21" x14ac:dyDescent="0.4">
      <c r="A2" s="202" t="s">
        <v>439</v>
      </c>
      <c r="B2" s="202"/>
      <c r="C2" s="202"/>
      <c r="D2" s="202"/>
      <c r="E2" s="202"/>
      <c r="F2" s="202"/>
      <c r="G2" s="202"/>
      <c r="H2" s="202"/>
      <c r="J2" s="202" t="s">
        <v>433</v>
      </c>
      <c r="K2" s="202"/>
      <c r="L2" s="202"/>
      <c r="M2" s="202"/>
      <c r="N2" s="202"/>
      <c r="BR2" t="s">
        <v>282</v>
      </c>
    </row>
    <row r="3" spans="1:70" ht="16.95" customHeight="1" x14ac:dyDescent="0.3">
      <c r="A3" s="201" t="s">
        <v>44</v>
      </c>
      <c r="B3" s="201"/>
      <c r="C3" s="201"/>
      <c r="D3" s="201"/>
      <c r="E3" s="201"/>
      <c r="F3" s="201"/>
      <c r="G3" s="201"/>
      <c r="H3" s="201"/>
      <c r="J3" s="201" t="s">
        <v>44</v>
      </c>
      <c r="K3" s="201"/>
      <c r="L3" s="201"/>
      <c r="M3" s="201"/>
      <c r="N3" s="201"/>
    </row>
    <row r="4" spans="1:70" ht="31.2" x14ac:dyDescent="0.3">
      <c r="A4" s="150" t="s">
        <v>398</v>
      </c>
      <c r="B4" s="151" t="s">
        <v>430</v>
      </c>
      <c r="C4" s="152" t="s">
        <v>77</v>
      </c>
      <c r="D4" s="150" t="s">
        <v>70</v>
      </c>
      <c r="E4" s="150" t="s">
        <v>53</v>
      </c>
      <c r="F4" s="150" t="s">
        <v>2</v>
      </c>
      <c r="G4" s="150" t="s">
        <v>3</v>
      </c>
      <c r="H4" s="153" t="s">
        <v>4</v>
      </c>
      <c r="J4" s="150" t="s">
        <v>70</v>
      </c>
      <c r="K4" s="150" t="s">
        <v>53</v>
      </c>
      <c r="L4" s="150" t="s">
        <v>2</v>
      </c>
      <c r="M4" s="150" t="s">
        <v>3</v>
      </c>
      <c r="N4" s="153" t="s">
        <v>4</v>
      </c>
    </row>
    <row r="5" spans="1:70" x14ac:dyDescent="0.25">
      <c r="A5" s="154"/>
      <c r="B5" s="154"/>
      <c r="C5" s="156"/>
      <c r="D5" s="156"/>
      <c r="E5" s="157"/>
      <c r="F5" s="157"/>
      <c r="G5" s="157"/>
      <c r="H5" s="158"/>
      <c r="J5" s="156"/>
      <c r="K5" s="157"/>
      <c r="L5" s="157"/>
      <c r="M5" s="157"/>
      <c r="N5" s="158"/>
    </row>
    <row r="6" spans="1:70" ht="15.75" customHeight="1" x14ac:dyDescent="0.3">
      <c r="A6" s="169" t="s">
        <v>45</v>
      </c>
      <c r="B6" s="169"/>
      <c r="C6" s="171"/>
      <c r="D6" s="172">
        <v>0</v>
      </c>
      <c r="E6" s="172">
        <v>0</v>
      </c>
      <c r="F6" s="172">
        <v>0</v>
      </c>
      <c r="G6" s="172">
        <v>0</v>
      </c>
      <c r="H6" s="173">
        <v>0</v>
      </c>
      <c r="J6" s="172">
        <v>0</v>
      </c>
      <c r="K6" s="172">
        <v>0</v>
      </c>
      <c r="L6" s="172">
        <v>0</v>
      </c>
      <c r="M6" s="172">
        <v>0</v>
      </c>
      <c r="N6" s="173">
        <v>0</v>
      </c>
    </row>
    <row r="7" spans="1:70" ht="15.75" customHeight="1" x14ac:dyDescent="0.25">
      <c r="C7"/>
      <c r="D7"/>
      <c r="E7"/>
      <c r="F7"/>
      <c r="G7"/>
      <c r="H7"/>
      <c r="J7"/>
      <c r="K7"/>
      <c r="L7"/>
      <c r="M7"/>
      <c r="N7"/>
    </row>
    <row r="8" spans="1:70" ht="24" customHeight="1" x14ac:dyDescent="0.25">
      <c r="C8"/>
      <c r="D8"/>
      <c r="E8"/>
      <c r="F8"/>
      <c r="G8"/>
      <c r="H8"/>
      <c r="J8"/>
      <c r="K8"/>
      <c r="L8"/>
      <c r="M8"/>
      <c r="N8"/>
    </row>
    <row r="9" spans="1:70" ht="15.75" customHeight="1" x14ac:dyDescent="0.3">
      <c r="A9" s="201" t="s">
        <v>46</v>
      </c>
      <c r="B9" s="201"/>
      <c r="C9" s="201"/>
      <c r="D9" s="201"/>
      <c r="E9" s="201"/>
      <c r="F9" s="201"/>
      <c r="G9" s="201"/>
      <c r="H9" s="201"/>
      <c r="J9" s="201" t="s">
        <v>431</v>
      </c>
      <c r="K9" s="201"/>
      <c r="L9" s="201"/>
      <c r="M9" s="201"/>
      <c r="N9" s="201"/>
    </row>
    <row r="10" spans="1:70" ht="31.2" x14ac:dyDescent="0.3">
      <c r="A10" s="150" t="s">
        <v>398</v>
      </c>
      <c r="B10" s="151" t="s">
        <v>430</v>
      </c>
      <c r="C10" s="152" t="s">
        <v>77</v>
      </c>
      <c r="D10" s="150" t="s">
        <v>70</v>
      </c>
      <c r="E10" s="150" t="s">
        <v>53</v>
      </c>
      <c r="F10" s="150" t="s">
        <v>2</v>
      </c>
      <c r="G10" s="150" t="s">
        <v>3</v>
      </c>
      <c r="H10" s="153" t="s">
        <v>4</v>
      </c>
      <c r="J10" s="150" t="s">
        <v>70</v>
      </c>
      <c r="K10" s="150" t="s">
        <v>53</v>
      </c>
      <c r="L10" s="150" t="s">
        <v>2</v>
      </c>
      <c r="M10" s="150" t="s">
        <v>3</v>
      </c>
      <c r="N10" s="153" t="s">
        <v>4</v>
      </c>
    </row>
    <row r="11" spans="1:70" s="19" customFormat="1" ht="15" x14ac:dyDescent="0.25">
      <c r="A11" s="159"/>
      <c r="B11" s="160"/>
      <c r="C11" s="161"/>
      <c r="D11" s="161"/>
      <c r="E11" s="162"/>
      <c r="F11" s="162"/>
      <c r="G11" s="162"/>
      <c r="H11" s="166"/>
      <c r="J11" s="161"/>
      <c r="K11" s="162"/>
      <c r="L11" s="162"/>
      <c r="M11" s="162"/>
      <c r="N11" s="166"/>
      <c r="O11"/>
      <c r="P11"/>
      <c r="Q11"/>
      <c r="R11"/>
    </row>
    <row r="12" spans="1:70" ht="15.75" customHeight="1" x14ac:dyDescent="0.3">
      <c r="A12" s="169" t="s">
        <v>47</v>
      </c>
      <c r="B12" s="169"/>
      <c r="C12" s="171"/>
      <c r="D12" s="172">
        <f>SUM(D11:D11)</f>
        <v>0</v>
      </c>
      <c r="E12" s="172">
        <f>SUM(E11:E11)</f>
        <v>0</v>
      </c>
      <c r="F12" s="172">
        <f>SUM(F11:F11)</f>
        <v>0</v>
      </c>
      <c r="G12" s="172">
        <f>SUM(G11:G11)</f>
        <v>0</v>
      </c>
      <c r="H12" s="173">
        <f>SUM(H11:H11)</f>
        <v>0</v>
      </c>
      <c r="J12" s="172">
        <f>SUM(J11:J11)</f>
        <v>0</v>
      </c>
      <c r="K12" s="172">
        <f>SUM(K11:K11)</f>
        <v>0</v>
      </c>
      <c r="L12" s="172">
        <f>SUM(L11:L11)</f>
        <v>0</v>
      </c>
      <c r="M12" s="172">
        <f>SUM(M11:M11)</f>
        <v>0</v>
      </c>
      <c r="N12" s="173">
        <f>SUM(N11:N11)</f>
        <v>0</v>
      </c>
    </row>
    <row r="13" spans="1:70" ht="27.6" customHeight="1" x14ac:dyDescent="0.25">
      <c r="C13"/>
      <c r="D13" s="176"/>
      <c r="E13" s="176"/>
      <c r="F13" s="176"/>
      <c r="G13" s="176"/>
      <c r="H13" s="176"/>
      <c r="J13" s="176"/>
      <c r="K13" s="176"/>
      <c r="L13" s="176"/>
      <c r="M13" s="176"/>
      <c r="N13" s="176"/>
    </row>
    <row r="14" spans="1:70" ht="15.75" customHeight="1" x14ac:dyDescent="0.3">
      <c r="A14" s="201" t="s">
        <v>48</v>
      </c>
      <c r="B14" s="201"/>
      <c r="C14" s="201"/>
      <c r="D14" s="201"/>
      <c r="E14" s="201"/>
      <c r="F14" s="201"/>
      <c r="G14" s="201"/>
      <c r="H14" s="201"/>
      <c r="J14" s="201" t="s">
        <v>48</v>
      </c>
      <c r="K14" s="201"/>
      <c r="L14" s="201"/>
      <c r="M14" s="201"/>
      <c r="N14" s="201"/>
    </row>
    <row r="15" spans="1:70" ht="31.2" x14ac:dyDescent="0.3">
      <c r="A15" s="150" t="s">
        <v>398</v>
      </c>
      <c r="B15" s="151" t="s">
        <v>430</v>
      </c>
      <c r="C15" s="152" t="s">
        <v>77</v>
      </c>
      <c r="D15" s="150" t="s">
        <v>70</v>
      </c>
      <c r="E15" s="150" t="s">
        <v>53</v>
      </c>
      <c r="F15" s="150" t="s">
        <v>2</v>
      </c>
      <c r="G15" s="150" t="s">
        <v>3</v>
      </c>
      <c r="H15" s="153" t="s">
        <v>4</v>
      </c>
      <c r="J15" s="150" t="s">
        <v>70</v>
      </c>
      <c r="K15" s="150" t="s">
        <v>53</v>
      </c>
      <c r="L15" s="150" t="s">
        <v>2</v>
      </c>
      <c r="M15" s="150" t="s">
        <v>3</v>
      </c>
      <c r="N15" s="153" t="s">
        <v>4</v>
      </c>
    </row>
    <row r="16" spans="1:70" s="19" customFormat="1" ht="45" x14ac:dyDescent="0.25">
      <c r="A16" s="159" t="s">
        <v>265</v>
      </c>
      <c r="B16" s="160" t="s">
        <v>40</v>
      </c>
      <c r="C16" s="161" t="s">
        <v>101</v>
      </c>
      <c r="D16" s="161"/>
      <c r="E16" s="162"/>
      <c r="F16" s="162">
        <v>1386186</v>
      </c>
      <c r="G16" s="162"/>
      <c r="H16" s="166"/>
      <c r="J16" s="161"/>
      <c r="K16" s="162"/>
      <c r="L16" s="162">
        <v>1386186</v>
      </c>
      <c r="M16" s="162"/>
      <c r="N16" s="166"/>
      <c r="O16"/>
      <c r="P16"/>
      <c r="Q16"/>
      <c r="R16"/>
    </row>
    <row r="17" spans="1:18" s="19" customFormat="1" ht="30" x14ac:dyDescent="0.25">
      <c r="A17" s="159" t="s">
        <v>266</v>
      </c>
      <c r="B17" s="160" t="s">
        <v>66</v>
      </c>
      <c r="C17" s="161" t="s">
        <v>67</v>
      </c>
      <c r="D17" s="161"/>
      <c r="E17" s="162"/>
      <c r="F17" s="162">
        <v>404430</v>
      </c>
      <c r="G17" s="162"/>
      <c r="H17" s="166"/>
      <c r="J17" s="161"/>
      <c r="K17" s="162"/>
      <c r="L17" s="162">
        <f>404430-50000</f>
        <v>354430</v>
      </c>
      <c r="M17" s="162"/>
      <c r="N17" s="166"/>
      <c r="O17"/>
      <c r="P17"/>
      <c r="Q17"/>
      <c r="R17"/>
    </row>
    <row r="18" spans="1:18" s="19" customFormat="1" ht="30" x14ac:dyDescent="0.25">
      <c r="A18" s="159" t="s">
        <v>327</v>
      </c>
      <c r="B18" s="160" t="s">
        <v>106</v>
      </c>
      <c r="C18" s="161" t="s">
        <v>115</v>
      </c>
      <c r="D18" s="161"/>
      <c r="E18" s="162"/>
      <c r="F18" s="162"/>
      <c r="G18" s="162">
        <v>-4288912</v>
      </c>
      <c r="H18" s="166"/>
      <c r="J18" s="161"/>
      <c r="K18" s="162"/>
      <c r="L18" s="162"/>
      <c r="M18" s="162"/>
      <c r="N18" s="166"/>
      <c r="O18"/>
      <c r="P18"/>
      <c r="Q18"/>
      <c r="R18"/>
    </row>
    <row r="19" spans="1:18" s="19" customFormat="1" ht="105" x14ac:dyDescent="0.25">
      <c r="A19" s="159" t="s">
        <v>321</v>
      </c>
      <c r="B19" s="160" t="s">
        <v>106</v>
      </c>
      <c r="C19" s="161" t="s">
        <v>124</v>
      </c>
      <c r="D19" s="161"/>
      <c r="E19" s="162"/>
      <c r="F19" s="162"/>
      <c r="G19" s="162">
        <f>-24754500-2560000-6200000-1100000-4100000</f>
        <v>-38714500</v>
      </c>
      <c r="H19" s="166"/>
      <c r="J19" s="161"/>
      <c r="K19" s="162"/>
      <c r="L19" s="162"/>
      <c r="M19" s="162"/>
      <c r="N19" s="166"/>
      <c r="O19"/>
      <c r="P19"/>
      <c r="Q19"/>
      <c r="R19"/>
    </row>
    <row r="20" spans="1:18" s="19" customFormat="1" ht="120" x14ac:dyDescent="0.25">
      <c r="A20" s="159" t="s">
        <v>117</v>
      </c>
      <c r="B20" s="160" t="s">
        <v>71</v>
      </c>
      <c r="C20" s="161" t="s">
        <v>193</v>
      </c>
      <c r="D20" s="161"/>
      <c r="E20" s="162"/>
      <c r="F20" s="162"/>
      <c r="G20" s="175" t="s">
        <v>412</v>
      </c>
      <c r="H20" s="166"/>
      <c r="J20" s="161"/>
      <c r="K20" s="162"/>
      <c r="L20" s="162"/>
      <c r="M20" s="175"/>
      <c r="N20" s="166"/>
      <c r="O20"/>
      <c r="P20"/>
      <c r="Q20"/>
      <c r="R20"/>
    </row>
    <row r="21" spans="1:18" ht="15.75" customHeight="1" x14ac:dyDescent="0.3">
      <c r="A21" s="169" t="s">
        <v>49</v>
      </c>
      <c r="B21" s="169"/>
      <c r="C21" s="171"/>
      <c r="D21" s="172">
        <f>SUM(D16:D20)</f>
        <v>0</v>
      </c>
      <c r="E21" s="172">
        <f>SUM(E16:E20)</f>
        <v>0</v>
      </c>
      <c r="F21" s="172">
        <f>SUM(F16:F20)</f>
        <v>1790616</v>
      </c>
      <c r="G21" s="172">
        <f>SUM(G16:G20)</f>
        <v>-43003412</v>
      </c>
      <c r="H21" s="173">
        <f>SUM(H16:H20)</f>
        <v>0</v>
      </c>
      <c r="J21" s="172">
        <f>SUM(J16:J20)</f>
        <v>0</v>
      </c>
      <c r="K21" s="172">
        <f>SUM(K16:K20)</f>
        <v>0</v>
      </c>
      <c r="L21" s="172">
        <f>SUM(L16:L20)</f>
        <v>1740616</v>
      </c>
      <c r="M21" s="172">
        <f>SUM(M16:M20)</f>
        <v>0</v>
      </c>
      <c r="N21" s="173">
        <f>SUM(N16:N20)</f>
        <v>0</v>
      </c>
    </row>
    <row r="22" spans="1:18" ht="15.75" customHeight="1" x14ac:dyDescent="0.25">
      <c r="C22"/>
      <c r="D22"/>
      <c r="E22"/>
      <c r="F22"/>
      <c r="G22"/>
      <c r="H22"/>
      <c r="J22"/>
      <c r="K22"/>
      <c r="L22"/>
      <c r="M22"/>
      <c r="N22"/>
    </row>
    <row r="23" spans="1:18" x14ac:dyDescent="0.25">
      <c r="C23"/>
      <c r="D23"/>
      <c r="E23"/>
      <c r="F23"/>
      <c r="G23"/>
      <c r="H23"/>
      <c r="J23"/>
      <c r="K23"/>
      <c r="L23"/>
      <c r="M23"/>
      <c r="N23"/>
    </row>
    <row r="24" spans="1:18" ht="15.75" customHeight="1" collapsed="1" x14ac:dyDescent="0.25">
      <c r="C24"/>
      <c r="D24" s="176"/>
      <c r="E24" s="176"/>
      <c r="F24" s="176"/>
      <c r="G24" s="176"/>
      <c r="H24" s="176"/>
      <c r="J24"/>
      <c r="K24"/>
      <c r="L24"/>
      <c r="M24"/>
      <c r="N24"/>
    </row>
    <row r="25" spans="1:18" ht="15.75" customHeight="1" x14ac:dyDescent="0.25">
      <c r="C25"/>
      <c r="D25"/>
      <c r="E25"/>
      <c r="F25"/>
      <c r="G25"/>
      <c r="H25"/>
      <c r="J25"/>
      <c r="K25"/>
      <c r="L25"/>
      <c r="M25"/>
      <c r="N25"/>
    </row>
    <row r="26" spans="1:18" ht="15.75" customHeight="1" x14ac:dyDescent="0.25">
      <c r="C26"/>
      <c r="D26"/>
      <c r="E26"/>
      <c r="F26"/>
      <c r="G26"/>
      <c r="H26"/>
      <c r="J26"/>
      <c r="K26"/>
      <c r="L26"/>
      <c r="M26"/>
      <c r="N26"/>
    </row>
    <row r="27" spans="1:18" ht="15.75" customHeight="1" x14ac:dyDescent="0.25">
      <c r="C27"/>
      <c r="D27"/>
      <c r="E27"/>
      <c r="F27"/>
      <c r="G27"/>
      <c r="H27"/>
      <c r="J27"/>
      <c r="K27"/>
      <c r="L27"/>
      <c r="M27"/>
      <c r="N27"/>
    </row>
    <row r="28" spans="1:18" ht="15.75" customHeight="1" x14ac:dyDescent="0.25">
      <c r="C28"/>
      <c r="D28"/>
      <c r="E28"/>
      <c r="F28"/>
      <c r="G28"/>
      <c r="H28"/>
      <c r="J28"/>
      <c r="K28"/>
      <c r="L28"/>
      <c r="M28"/>
      <c r="N28"/>
    </row>
    <row r="29" spans="1:18" ht="15.75" customHeight="1" x14ac:dyDescent="0.25">
      <c r="C29"/>
      <c r="D29"/>
      <c r="E29"/>
      <c r="F29"/>
      <c r="G29"/>
      <c r="H29"/>
      <c r="J29"/>
      <c r="K29"/>
      <c r="L29"/>
      <c r="M29"/>
      <c r="N29"/>
    </row>
    <row r="30" spans="1:18" ht="15.75" customHeight="1" x14ac:dyDescent="0.25">
      <c r="C30"/>
      <c r="D30"/>
      <c r="E30"/>
      <c r="F30"/>
      <c r="G30"/>
      <c r="H30"/>
      <c r="J30"/>
      <c r="K30"/>
      <c r="L30"/>
      <c r="M30"/>
      <c r="N30"/>
    </row>
    <row r="31" spans="1:18" ht="15.75" customHeight="1" x14ac:dyDescent="0.25">
      <c r="C31"/>
      <c r="D31"/>
      <c r="E31"/>
      <c r="F31"/>
      <c r="G31"/>
      <c r="H31"/>
      <c r="J31"/>
      <c r="K31" s="176"/>
      <c r="L31" s="176"/>
      <c r="M31" s="176"/>
      <c r="N31" s="176"/>
    </row>
    <row r="32" spans="1:18" ht="15.75" customHeight="1" x14ac:dyDescent="0.25">
      <c r="C32"/>
      <c r="D32"/>
      <c r="E32"/>
      <c r="F32"/>
      <c r="G32"/>
      <c r="H32"/>
      <c r="J32"/>
      <c r="K32"/>
      <c r="L32"/>
      <c r="M32"/>
      <c r="N32"/>
    </row>
    <row r="33" spans="3:14" ht="15.75" customHeight="1" x14ac:dyDescent="0.25">
      <c r="C33"/>
      <c r="D33"/>
      <c r="E33"/>
      <c r="F33"/>
      <c r="G33"/>
      <c r="H33"/>
      <c r="J33"/>
      <c r="K33"/>
      <c r="L33"/>
      <c r="M33"/>
      <c r="N33"/>
    </row>
    <row r="34" spans="3:14" ht="15.75" customHeight="1" x14ac:dyDescent="0.25"/>
    <row r="35" spans="3:14" ht="15.75" customHeight="1" x14ac:dyDescent="0.25"/>
    <row r="36" spans="3:14" ht="15.75" customHeight="1" x14ac:dyDescent="0.25"/>
    <row r="37" spans="3:14" ht="15.75" customHeight="1" x14ac:dyDescent="0.25"/>
    <row r="38" spans="3:14" ht="15.75" customHeight="1" x14ac:dyDescent="0.25"/>
    <row r="39" spans="3:14" ht="15.75" customHeight="1" x14ac:dyDescent="0.25"/>
    <row r="40" spans="3:14" ht="15.75" customHeight="1" x14ac:dyDescent="0.25"/>
    <row r="41" spans="3:14" ht="15.75" customHeight="1" x14ac:dyDescent="0.25"/>
    <row r="42" spans="3:14" ht="15.75" customHeight="1" x14ac:dyDescent="0.25"/>
    <row r="43" spans="3:14" ht="15.75" customHeight="1" x14ac:dyDescent="0.25"/>
    <row r="44" spans="3:14" ht="15.75" customHeight="1" x14ac:dyDescent="0.25"/>
    <row r="45" spans="3:14" ht="15.75" customHeight="1" x14ac:dyDescent="0.25"/>
    <row r="46" spans="3:14" ht="15.75" customHeight="1" x14ac:dyDescent="0.25"/>
    <row r="47" spans="3:14" ht="15.75" customHeight="1" x14ac:dyDescent="0.25"/>
    <row r="48" spans="3:14" ht="15.75" customHeight="1" x14ac:dyDescent="0.25"/>
    <row r="49" ht="15.75" customHeight="1" x14ac:dyDescent="0.25"/>
    <row r="50" ht="15.75" customHeight="1" x14ac:dyDescent="0.25"/>
    <row r="51" ht="15.75" customHeight="1" x14ac:dyDescent="0.25"/>
  </sheetData>
  <mergeCells count="8">
    <mergeCell ref="A14:H14"/>
    <mergeCell ref="J14:N14"/>
    <mergeCell ref="A2:H2"/>
    <mergeCell ref="J2:N2"/>
    <mergeCell ref="A3:H3"/>
    <mergeCell ref="J3:N3"/>
    <mergeCell ref="A9:H9"/>
    <mergeCell ref="J9:N9"/>
  </mergeCells>
  <conditionalFormatting sqref="S27:IV33 A3:I3 S3:IV3 A6:I9 S6:IV9 J6:N8 A11:I14 S11:IV14 J11:N13 A16:N22 S16:IV22 A27:N33">
    <cfRule type="expression" dxfId="29" priority="7" stopIfTrue="1">
      <formula>$P3="On"</formula>
    </cfRule>
  </conditionalFormatting>
  <conditionalFormatting sqref="J3">
    <cfRule type="expression" dxfId="28" priority="6" stopIfTrue="1">
      <formula>$P3="On"</formula>
    </cfRule>
  </conditionalFormatting>
  <conditionalFormatting sqref="J9">
    <cfRule type="expression" dxfId="27" priority="5" stopIfTrue="1">
      <formula>$P9="On"</formula>
    </cfRule>
  </conditionalFormatting>
  <conditionalFormatting sqref="J14">
    <cfRule type="expression" dxfId="26" priority="4" stopIfTrue="1">
      <formula>$P14="On"</formula>
    </cfRule>
  </conditionalFormatting>
  <printOptions horizontalCentered="1"/>
  <pageMargins left="0.25" right="0.25" top="0.4375" bottom="0.75" header="0.5" footer="0.25"/>
  <pageSetup paperSize="5" scale="82" fitToHeight="99" orientation="landscape" r:id="rId1"/>
  <headerFooter alignWithMargins="0">
    <oddFooter>&amp;LPage &amp;P&amp;R&amp;D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2"/>
  <sheetViews>
    <sheetView zoomScale="70" zoomScaleNormal="70" workbookViewId="0">
      <pane xSplit="1" ySplit="4" topLeftCell="B11" activePane="bottomRight" state="frozen"/>
      <selection activeCell="A7" sqref="A7"/>
      <selection pane="topRight" activeCell="A7" sqref="A7"/>
      <selection pane="bottomLeft" activeCell="A7" sqref="A7"/>
      <selection pane="bottomRight" activeCell="M17" sqref="M17"/>
    </sheetView>
  </sheetViews>
  <sheetFormatPr defaultRowHeight="13.2" outlineLevelCol="1" x14ac:dyDescent="0.25"/>
  <cols>
    <col min="1" max="1" width="6.109375" customWidth="1"/>
    <col min="2" max="2" width="19.44140625" bestFit="1" customWidth="1"/>
    <col min="3" max="3" width="45.44140625" style="1" customWidth="1"/>
    <col min="4" max="4" width="13.88671875" style="1" customWidth="1"/>
    <col min="5" max="5" width="14.5546875" style="2" customWidth="1"/>
    <col min="6" max="6" width="15.6640625" style="2" customWidth="1"/>
    <col min="7" max="7" width="14.5546875" style="2" customWidth="1"/>
    <col min="8" max="8" width="11.6640625" style="20" customWidth="1"/>
    <col min="9" max="9" width="2.5546875" customWidth="1"/>
    <col min="10" max="10" width="13.88671875" style="1" customWidth="1"/>
    <col min="11" max="11" width="14.5546875" style="2" customWidth="1"/>
    <col min="12" max="12" width="15.6640625" style="2" customWidth="1"/>
    <col min="13" max="13" width="14.5546875" style="2" customWidth="1"/>
    <col min="14" max="14" width="11.6640625" style="20" customWidth="1"/>
    <col min="15" max="15" width="19.109375" customWidth="1"/>
    <col min="16" max="16" width="10.44140625" bestFit="1" customWidth="1" outlineLevel="1"/>
  </cols>
  <sheetData>
    <row r="1" spans="1:70" ht="21" x14ac:dyDescent="0.4">
      <c r="A1" s="177"/>
      <c r="B1" s="177"/>
      <c r="C1" s="177"/>
      <c r="D1" s="177"/>
      <c r="E1" s="177"/>
      <c r="F1" s="177"/>
      <c r="G1" s="177"/>
      <c r="H1" s="177"/>
      <c r="I1" s="177"/>
      <c r="J1" s="3"/>
      <c r="K1" s="3"/>
      <c r="L1" s="3"/>
      <c r="M1" s="3"/>
      <c r="N1" s="3"/>
      <c r="BR1" t="s">
        <v>281</v>
      </c>
    </row>
    <row r="2" spans="1:70" ht="21" x14ac:dyDescent="0.4">
      <c r="A2" s="202" t="s">
        <v>440</v>
      </c>
      <c r="B2" s="202"/>
      <c r="C2" s="202"/>
      <c r="D2" s="202"/>
      <c r="E2" s="202"/>
      <c r="F2" s="202"/>
      <c r="G2" s="202"/>
      <c r="H2" s="202"/>
      <c r="J2" s="202" t="s">
        <v>433</v>
      </c>
      <c r="K2" s="202"/>
      <c r="L2" s="202"/>
      <c r="M2" s="202"/>
      <c r="N2" s="202"/>
      <c r="BR2" t="s">
        <v>282</v>
      </c>
    </row>
    <row r="3" spans="1:70" ht="16.95" customHeight="1" x14ac:dyDescent="0.3">
      <c r="A3" s="201" t="s">
        <v>44</v>
      </c>
      <c r="B3" s="201"/>
      <c r="C3" s="201"/>
      <c r="D3" s="201"/>
      <c r="E3" s="201"/>
      <c r="F3" s="201"/>
      <c r="G3" s="201"/>
      <c r="H3" s="201"/>
      <c r="J3" s="201" t="s">
        <v>44</v>
      </c>
      <c r="K3" s="201"/>
      <c r="L3" s="201"/>
      <c r="M3" s="201"/>
      <c r="N3" s="201"/>
    </row>
    <row r="4" spans="1:70" ht="31.2" x14ac:dyDescent="0.3">
      <c r="A4" s="150" t="s">
        <v>398</v>
      </c>
      <c r="B4" s="151" t="s">
        <v>430</v>
      </c>
      <c r="C4" s="152" t="s">
        <v>77</v>
      </c>
      <c r="D4" s="150" t="s">
        <v>70</v>
      </c>
      <c r="E4" s="150" t="s">
        <v>53</v>
      </c>
      <c r="F4" s="150" t="s">
        <v>2</v>
      </c>
      <c r="G4" s="150" t="s">
        <v>3</v>
      </c>
      <c r="H4" s="153" t="s">
        <v>4</v>
      </c>
      <c r="J4" s="150" t="s">
        <v>70</v>
      </c>
      <c r="K4" s="150" t="s">
        <v>53</v>
      </c>
      <c r="L4" s="150" t="s">
        <v>2</v>
      </c>
      <c r="M4" s="150" t="s">
        <v>3</v>
      </c>
      <c r="N4" s="153" t="s">
        <v>4</v>
      </c>
    </row>
    <row r="5" spans="1:70" x14ac:dyDescent="0.25">
      <c r="A5" s="154"/>
      <c r="B5" s="154"/>
      <c r="C5" s="156"/>
      <c r="D5" s="156"/>
      <c r="E5" s="157"/>
      <c r="F5" s="157"/>
      <c r="G5" s="157"/>
      <c r="H5" s="158"/>
      <c r="J5" s="156"/>
      <c r="K5" s="157"/>
      <c r="L5" s="157"/>
      <c r="M5" s="157"/>
      <c r="N5" s="158"/>
    </row>
    <row r="6" spans="1:70" s="19" customFormat="1" ht="15" x14ac:dyDescent="0.25">
      <c r="A6" s="159" t="s">
        <v>219</v>
      </c>
      <c r="B6" s="160" t="s">
        <v>75</v>
      </c>
      <c r="C6" s="161" t="s">
        <v>98</v>
      </c>
      <c r="D6" s="161"/>
      <c r="E6" s="162">
        <v>52500</v>
      </c>
      <c r="F6" s="162">
        <f>1607615+15000</f>
        <v>1622615</v>
      </c>
      <c r="G6" s="162"/>
      <c r="H6" s="164">
        <v>15</v>
      </c>
      <c r="J6" s="161"/>
      <c r="K6" s="162">
        <v>52500</v>
      </c>
      <c r="L6" s="162">
        <f>1607615+15000</f>
        <v>1622615</v>
      </c>
      <c r="M6" s="162"/>
      <c r="N6" s="164">
        <v>15</v>
      </c>
      <c r="O6"/>
      <c r="P6"/>
      <c r="Q6"/>
      <c r="R6"/>
    </row>
    <row r="7" spans="1:70" s="19" customFormat="1" ht="60" x14ac:dyDescent="0.25">
      <c r="A7" s="159" t="s">
        <v>85</v>
      </c>
      <c r="B7" s="160" t="s">
        <v>71</v>
      </c>
      <c r="C7" s="161" t="s">
        <v>181</v>
      </c>
      <c r="D7" s="161"/>
      <c r="E7" s="162"/>
      <c r="F7" s="162"/>
      <c r="G7" s="162">
        <v>0</v>
      </c>
      <c r="H7" s="164"/>
      <c r="J7" s="168"/>
      <c r="K7" s="162">
        <v>1300000</v>
      </c>
      <c r="L7" s="162"/>
      <c r="M7" s="162"/>
      <c r="N7" s="164"/>
      <c r="O7"/>
      <c r="P7"/>
      <c r="Q7"/>
      <c r="R7"/>
    </row>
    <row r="8" spans="1:70" s="19" customFormat="1" ht="30" x14ac:dyDescent="0.25">
      <c r="A8" s="159" t="s">
        <v>102</v>
      </c>
      <c r="B8" s="160" t="s">
        <v>106</v>
      </c>
      <c r="C8" s="161" t="s">
        <v>127</v>
      </c>
      <c r="D8" s="161"/>
      <c r="E8" s="162">
        <v>900000</v>
      </c>
      <c r="F8" s="162">
        <f>1530643-E8</f>
        <v>630643</v>
      </c>
      <c r="G8" s="162"/>
      <c r="H8" s="166">
        <v>16</v>
      </c>
      <c r="J8" s="161"/>
      <c r="K8" s="162">
        <v>900000</v>
      </c>
      <c r="L8" s="162">
        <f>1530643-K8</f>
        <v>630643</v>
      </c>
      <c r="M8" s="162"/>
      <c r="N8" s="166">
        <v>16</v>
      </c>
      <c r="O8"/>
      <c r="P8"/>
      <c r="Q8"/>
      <c r="R8"/>
    </row>
    <row r="9" spans="1:70" s="19" customFormat="1" ht="30" x14ac:dyDescent="0.25">
      <c r="A9" s="159" t="s">
        <v>237</v>
      </c>
      <c r="B9" s="160" t="s">
        <v>66</v>
      </c>
      <c r="C9" s="161" t="s">
        <v>150</v>
      </c>
      <c r="D9" s="167">
        <f>+E9</f>
        <v>3218284</v>
      </c>
      <c r="E9" s="162">
        <f>SUM([1]Summary!$B$6:$B$12)</f>
        <v>3218284</v>
      </c>
      <c r="F9" s="162">
        <f>SUM([1]Summary!$B$15:$B$20)</f>
        <v>3805000</v>
      </c>
      <c r="G9" s="162"/>
      <c r="H9" s="166">
        <v>2</v>
      </c>
      <c r="J9" s="167"/>
      <c r="K9" s="162">
        <v>1500000</v>
      </c>
      <c r="L9" s="162">
        <v>1500000</v>
      </c>
      <c r="M9" s="162"/>
      <c r="N9" s="166">
        <v>1</v>
      </c>
      <c r="O9"/>
      <c r="P9"/>
      <c r="Q9"/>
      <c r="R9"/>
    </row>
    <row r="10" spans="1:70" s="19" customFormat="1" ht="60" x14ac:dyDescent="0.25">
      <c r="A10" s="159" t="s">
        <v>154</v>
      </c>
      <c r="B10" s="160" t="s">
        <v>71</v>
      </c>
      <c r="C10" s="161" t="s">
        <v>159</v>
      </c>
      <c r="D10" s="161"/>
      <c r="E10" s="162">
        <v>363108</v>
      </c>
      <c r="F10" s="162">
        <v>438817</v>
      </c>
      <c r="G10" s="162"/>
      <c r="H10" s="166">
        <v>4</v>
      </c>
      <c r="J10" s="161"/>
      <c r="K10" s="162">
        <v>181554</v>
      </c>
      <c r="L10" s="162">
        <v>219409</v>
      </c>
      <c r="M10" s="162"/>
      <c r="N10" s="166">
        <v>2</v>
      </c>
      <c r="O10"/>
      <c r="P10"/>
      <c r="Q10"/>
      <c r="R10"/>
    </row>
    <row r="11" spans="1:70" s="19" customFormat="1" ht="105" x14ac:dyDescent="0.25">
      <c r="A11" s="159" t="s">
        <v>244</v>
      </c>
      <c r="B11" s="160" t="s">
        <v>134</v>
      </c>
      <c r="C11" s="161" t="s">
        <v>192</v>
      </c>
      <c r="D11" s="161"/>
      <c r="E11" s="162"/>
      <c r="F11" s="162"/>
      <c r="G11" s="162">
        <v>300000</v>
      </c>
      <c r="H11" s="166"/>
      <c r="J11" s="161"/>
      <c r="K11" s="162"/>
      <c r="L11" s="162"/>
      <c r="M11" s="162">
        <v>300000</v>
      </c>
      <c r="N11" s="166"/>
      <c r="O11"/>
      <c r="P11"/>
      <c r="Q11"/>
      <c r="R11"/>
    </row>
    <row r="12" spans="1:70" s="19" customFormat="1" ht="30" x14ac:dyDescent="0.25">
      <c r="A12" s="159" t="s">
        <v>364</v>
      </c>
      <c r="B12" s="160" t="s">
        <v>40</v>
      </c>
      <c r="C12" s="161" t="s">
        <v>346</v>
      </c>
      <c r="D12" s="161"/>
      <c r="E12" s="162">
        <v>43200</v>
      </c>
      <c r="F12" s="162">
        <v>127174</v>
      </c>
      <c r="G12" s="162"/>
      <c r="H12" s="166">
        <v>1</v>
      </c>
      <c r="J12" s="161"/>
      <c r="K12" s="162"/>
      <c r="L12" s="162"/>
      <c r="M12" s="162"/>
      <c r="N12" s="166"/>
      <c r="O12"/>
      <c r="P12"/>
      <c r="Q12"/>
      <c r="R12"/>
    </row>
    <row r="13" spans="1:70" s="19" customFormat="1" ht="45" x14ac:dyDescent="0.25">
      <c r="A13" s="159" t="s">
        <v>365</v>
      </c>
      <c r="B13" s="160" t="s">
        <v>40</v>
      </c>
      <c r="C13" s="161" t="s">
        <v>347</v>
      </c>
      <c r="D13" s="161"/>
      <c r="E13" s="162">
        <v>171278</v>
      </c>
      <c r="F13" s="162">
        <v>-171278</v>
      </c>
      <c r="G13" s="162"/>
      <c r="H13" s="166"/>
      <c r="J13" s="161"/>
      <c r="K13" s="162"/>
      <c r="L13" s="162"/>
      <c r="M13" s="162"/>
      <c r="N13" s="166"/>
      <c r="O13"/>
      <c r="P13"/>
      <c r="Q13"/>
      <c r="R13"/>
    </row>
    <row r="14" spans="1:70" s="19" customFormat="1" ht="60" x14ac:dyDescent="0.25">
      <c r="A14" s="159" t="s">
        <v>329</v>
      </c>
      <c r="B14" s="160" t="s">
        <v>71</v>
      </c>
      <c r="C14" s="161" t="s">
        <v>348</v>
      </c>
      <c r="D14" s="161"/>
      <c r="E14" s="162"/>
      <c r="F14" s="162">
        <v>300000</v>
      </c>
      <c r="G14" s="162"/>
      <c r="H14" s="166"/>
      <c r="J14" s="161"/>
      <c r="K14" s="162"/>
      <c r="L14" s="162"/>
      <c r="M14" s="162"/>
      <c r="N14" s="166"/>
      <c r="O14"/>
      <c r="P14"/>
      <c r="Q14"/>
      <c r="R14"/>
    </row>
    <row r="15" spans="1:70" s="19" customFormat="1" ht="60" x14ac:dyDescent="0.25">
      <c r="A15" s="159" t="s">
        <v>330</v>
      </c>
      <c r="B15" s="160" t="s">
        <v>71</v>
      </c>
      <c r="C15" s="161" t="s">
        <v>349</v>
      </c>
      <c r="D15" s="168">
        <v>-792640</v>
      </c>
      <c r="E15" s="162">
        <v>-1320640</v>
      </c>
      <c r="F15" s="162">
        <v>-2278070</v>
      </c>
      <c r="G15" s="162"/>
      <c r="H15" s="166">
        <v>-35</v>
      </c>
      <c r="J15" s="168"/>
      <c r="K15" s="162"/>
      <c r="L15" s="162"/>
      <c r="M15" s="162"/>
      <c r="N15" s="166"/>
      <c r="O15"/>
      <c r="P15"/>
      <c r="Q15"/>
      <c r="R15"/>
    </row>
    <row r="16" spans="1:70" s="19" customFormat="1" ht="15" x14ac:dyDescent="0.25">
      <c r="A16" s="159" t="s">
        <v>446</v>
      </c>
      <c r="B16" s="160" t="s">
        <v>71</v>
      </c>
      <c r="C16" s="161" t="s">
        <v>447</v>
      </c>
      <c r="D16" s="168"/>
      <c r="E16" s="162"/>
      <c r="F16" s="162"/>
      <c r="G16" s="162"/>
      <c r="H16" s="166"/>
      <c r="J16" s="168"/>
      <c r="K16" s="162">
        <v>250000</v>
      </c>
      <c r="L16" s="162"/>
      <c r="M16" s="162"/>
      <c r="N16" s="166"/>
      <c r="O16"/>
      <c r="P16"/>
      <c r="Q16"/>
      <c r="R16"/>
    </row>
    <row r="17" spans="1:18" ht="15.75" customHeight="1" x14ac:dyDescent="0.3">
      <c r="A17" s="169" t="s">
        <v>45</v>
      </c>
      <c r="B17" s="169"/>
      <c r="C17" s="171"/>
      <c r="D17" s="172">
        <f>SUM(D6:D15)</f>
        <v>2425644</v>
      </c>
      <c r="E17" s="172">
        <f>SUM(E6:E15)</f>
        <v>3427730</v>
      </c>
      <c r="F17" s="172">
        <f>SUM(F6:F15)</f>
        <v>4474901</v>
      </c>
      <c r="G17" s="172">
        <f>SUM(G6:G15)</f>
        <v>300000</v>
      </c>
      <c r="H17" s="173">
        <f>SUM(H6:H15)</f>
        <v>3</v>
      </c>
      <c r="J17" s="172">
        <f>SUM(J6:J15)</f>
        <v>0</v>
      </c>
      <c r="K17" s="172">
        <f>SUM(K6:K16)</f>
        <v>4184054</v>
      </c>
      <c r="L17" s="172">
        <f>SUM(L6:L15)</f>
        <v>3972667</v>
      </c>
      <c r="M17" s="172">
        <f>SUM(M6:M15)</f>
        <v>300000</v>
      </c>
      <c r="N17" s="173">
        <f>SUM(N6:N15)</f>
        <v>34</v>
      </c>
    </row>
    <row r="18" spans="1:18" ht="15.75" customHeight="1" x14ac:dyDescent="0.25">
      <c r="C18"/>
      <c r="D18"/>
      <c r="E18"/>
      <c r="F18"/>
      <c r="G18"/>
      <c r="H18"/>
      <c r="J18"/>
      <c r="K18"/>
      <c r="L18"/>
      <c r="M18"/>
      <c r="N18"/>
    </row>
    <row r="19" spans="1:18" ht="24" customHeight="1" x14ac:dyDescent="0.25">
      <c r="C19"/>
      <c r="D19"/>
      <c r="E19"/>
      <c r="F19"/>
      <c r="G19"/>
      <c r="H19"/>
      <c r="J19"/>
      <c r="K19"/>
      <c r="L19"/>
      <c r="M19"/>
      <c r="N19"/>
    </row>
    <row r="20" spans="1:18" ht="15.75" customHeight="1" x14ac:dyDescent="0.3">
      <c r="A20" s="201" t="s">
        <v>46</v>
      </c>
      <c r="B20" s="201"/>
      <c r="C20" s="201"/>
      <c r="D20" s="201"/>
      <c r="E20" s="201"/>
      <c r="F20" s="201"/>
      <c r="G20" s="201"/>
      <c r="H20" s="201"/>
      <c r="J20" s="201" t="s">
        <v>431</v>
      </c>
      <c r="K20" s="201"/>
      <c r="L20" s="201"/>
      <c r="M20" s="201"/>
      <c r="N20" s="201"/>
    </row>
    <row r="21" spans="1:18" ht="31.2" x14ac:dyDescent="0.3">
      <c r="A21" s="150" t="s">
        <v>398</v>
      </c>
      <c r="B21" s="151" t="s">
        <v>430</v>
      </c>
      <c r="C21" s="152" t="s">
        <v>77</v>
      </c>
      <c r="D21" s="150" t="s">
        <v>70</v>
      </c>
      <c r="E21" s="150" t="s">
        <v>53</v>
      </c>
      <c r="F21" s="150" t="s">
        <v>2</v>
      </c>
      <c r="G21" s="150" t="s">
        <v>3</v>
      </c>
      <c r="H21" s="153" t="s">
        <v>4</v>
      </c>
      <c r="J21" s="150" t="s">
        <v>70</v>
      </c>
      <c r="K21" s="150" t="s">
        <v>53</v>
      </c>
      <c r="L21" s="150" t="s">
        <v>2</v>
      </c>
      <c r="M21" s="150" t="s">
        <v>3</v>
      </c>
      <c r="N21" s="153" t="s">
        <v>4</v>
      </c>
    </row>
    <row r="22" spans="1:18" s="19" customFormat="1" ht="30" x14ac:dyDescent="0.25">
      <c r="A22" s="159" t="s">
        <v>257</v>
      </c>
      <c r="B22" s="160" t="s">
        <v>106</v>
      </c>
      <c r="C22" s="161" t="s">
        <v>170</v>
      </c>
      <c r="D22" s="168">
        <v>-750500</v>
      </c>
      <c r="E22" s="162">
        <f>-750500-495000</f>
        <v>-1245500</v>
      </c>
      <c r="F22" s="162">
        <v>-3326291</v>
      </c>
      <c r="G22" s="162"/>
      <c r="H22" s="166">
        <v>-53</v>
      </c>
      <c r="J22" s="168"/>
      <c r="K22" s="162"/>
      <c r="L22" s="162"/>
      <c r="M22" s="162"/>
      <c r="N22" s="166"/>
      <c r="O22"/>
      <c r="P22"/>
      <c r="Q22"/>
      <c r="R22"/>
    </row>
    <row r="23" spans="1:18" s="19" customFormat="1" ht="60" x14ac:dyDescent="0.25">
      <c r="A23" s="159" t="s">
        <v>262</v>
      </c>
      <c r="B23" s="160" t="s">
        <v>66</v>
      </c>
      <c r="C23" s="161" t="s">
        <v>129</v>
      </c>
      <c r="D23" s="161"/>
      <c r="E23" s="162"/>
      <c r="F23" s="162">
        <v>-132828</v>
      </c>
      <c r="G23" s="162"/>
      <c r="H23" s="166">
        <v>-1</v>
      </c>
      <c r="J23" s="161"/>
      <c r="K23" s="162"/>
      <c r="L23" s="162"/>
      <c r="M23" s="162"/>
      <c r="N23" s="166"/>
      <c r="O23"/>
      <c r="P23"/>
      <c r="Q23"/>
      <c r="R23"/>
    </row>
    <row r="24" spans="1:18" s="19" customFormat="1" ht="105" x14ac:dyDescent="0.25">
      <c r="A24" s="159" t="s">
        <v>366</v>
      </c>
      <c r="B24" s="160" t="s">
        <v>71</v>
      </c>
      <c r="C24" s="161" t="s">
        <v>311</v>
      </c>
      <c r="D24" s="161"/>
      <c r="E24" s="162">
        <v>0</v>
      </c>
      <c r="F24" s="162">
        <v>0</v>
      </c>
      <c r="G24" s="162"/>
      <c r="H24" s="162">
        <v>0</v>
      </c>
      <c r="J24" s="161"/>
      <c r="K24" s="162"/>
      <c r="L24" s="162"/>
      <c r="M24" s="162"/>
      <c r="N24" s="162"/>
      <c r="O24"/>
      <c r="P24"/>
      <c r="Q24"/>
      <c r="R24"/>
    </row>
    <row r="25" spans="1:18" s="19" customFormat="1" ht="30" x14ac:dyDescent="0.25">
      <c r="A25" s="159" t="s">
        <v>341</v>
      </c>
      <c r="B25" s="160" t="s">
        <v>71</v>
      </c>
      <c r="C25" s="161" t="s">
        <v>449</v>
      </c>
      <c r="D25" s="168">
        <v>-1102420</v>
      </c>
      <c r="E25" s="162">
        <v>-1861420</v>
      </c>
      <c r="F25" s="162">
        <v>-3626350</v>
      </c>
      <c r="G25" s="162"/>
      <c r="H25" s="164">
        <v>-44</v>
      </c>
      <c r="J25" s="168"/>
      <c r="K25" s="162">
        <v>-1320640</v>
      </c>
      <c r="L25" s="162">
        <v>-3708000</v>
      </c>
      <c r="M25" s="162"/>
      <c r="N25" s="164">
        <v>-59</v>
      </c>
      <c r="O25"/>
      <c r="P25"/>
      <c r="Q25"/>
      <c r="R25"/>
    </row>
    <row r="26" spans="1:18" s="19" customFormat="1" ht="60" x14ac:dyDescent="0.25">
      <c r="A26" s="159" t="s">
        <v>121</v>
      </c>
      <c r="B26" s="160" t="s">
        <v>71</v>
      </c>
      <c r="C26" s="161" t="s">
        <v>312</v>
      </c>
      <c r="D26" s="161"/>
      <c r="E26" s="162"/>
      <c r="F26" s="162">
        <v>-333700</v>
      </c>
      <c r="G26" s="162"/>
      <c r="H26" s="164">
        <v>-6</v>
      </c>
      <c r="J26" s="161"/>
      <c r="K26" s="162"/>
      <c r="L26" s="162">
        <v>-333700</v>
      </c>
      <c r="M26" s="162"/>
      <c r="N26" s="164">
        <v>-6</v>
      </c>
      <c r="O26"/>
      <c r="P26"/>
      <c r="Q26"/>
      <c r="R26"/>
    </row>
    <row r="27" spans="1:18" ht="15.75" customHeight="1" x14ac:dyDescent="0.3">
      <c r="A27" s="169" t="s">
        <v>47</v>
      </c>
      <c r="B27" s="169"/>
      <c r="C27" s="171"/>
      <c r="D27" s="172">
        <f>SUM(D22:D26)</f>
        <v>-1852920</v>
      </c>
      <c r="E27" s="172">
        <f>SUM(E22:E26)</f>
        <v>-3106920</v>
      </c>
      <c r="F27" s="172">
        <f>SUM(F22:F26)</f>
        <v>-7419169</v>
      </c>
      <c r="G27" s="172">
        <f>SUM(G22:G26)</f>
        <v>0</v>
      </c>
      <c r="H27" s="173">
        <f>SUM(H22:H26)</f>
        <v>-104</v>
      </c>
      <c r="J27" s="172">
        <f>SUM(J22:J26)</f>
        <v>0</v>
      </c>
      <c r="K27" s="172">
        <f>SUM(K22:K26)</f>
        <v>-1320640</v>
      </c>
      <c r="L27" s="172">
        <f>SUM(L22:L26)</f>
        <v>-4041700</v>
      </c>
      <c r="M27" s="172">
        <f>SUM(M22:M26)</f>
        <v>0</v>
      </c>
      <c r="N27" s="173">
        <f>SUM(N22:N26)</f>
        <v>-65</v>
      </c>
    </row>
    <row r="28" spans="1:18" ht="27.6" customHeight="1" x14ac:dyDescent="0.25">
      <c r="C28"/>
      <c r="D28" s="176"/>
      <c r="E28" s="176"/>
      <c r="F28" s="176"/>
      <c r="G28" s="176"/>
      <c r="H28" s="176"/>
      <c r="J28" s="176"/>
      <c r="K28" s="176"/>
      <c r="L28" s="176"/>
      <c r="M28" s="176"/>
      <c r="N28" s="176"/>
    </row>
    <row r="29" spans="1:18" ht="15.75" customHeight="1" x14ac:dyDescent="0.3">
      <c r="A29" s="201" t="s">
        <v>48</v>
      </c>
      <c r="B29" s="201"/>
      <c r="C29" s="201"/>
      <c r="D29" s="201"/>
      <c r="E29" s="201"/>
      <c r="F29" s="201"/>
      <c r="G29" s="201"/>
      <c r="H29" s="201"/>
      <c r="J29" s="201" t="s">
        <v>48</v>
      </c>
      <c r="K29" s="201"/>
      <c r="L29" s="201"/>
      <c r="M29" s="201"/>
      <c r="N29" s="201"/>
    </row>
    <row r="30" spans="1:18" ht="31.2" x14ac:dyDescent="0.3">
      <c r="A30" s="150" t="s">
        <v>398</v>
      </c>
      <c r="B30" s="151" t="s">
        <v>430</v>
      </c>
      <c r="C30" s="152" t="s">
        <v>77</v>
      </c>
      <c r="D30" s="150" t="s">
        <v>70</v>
      </c>
      <c r="E30" s="150" t="s">
        <v>53</v>
      </c>
      <c r="F30" s="150" t="s">
        <v>2</v>
      </c>
      <c r="G30" s="150" t="s">
        <v>3</v>
      </c>
      <c r="H30" s="153" t="s">
        <v>4</v>
      </c>
      <c r="J30" s="150" t="s">
        <v>70</v>
      </c>
      <c r="K30" s="150" t="s">
        <v>53</v>
      </c>
      <c r="L30" s="150" t="s">
        <v>2</v>
      </c>
      <c r="M30" s="150" t="s">
        <v>3</v>
      </c>
      <c r="N30" s="153" t="s">
        <v>4</v>
      </c>
    </row>
    <row r="31" spans="1:18" s="19" customFormat="1" ht="15" x14ac:dyDescent="0.25">
      <c r="A31" s="159" t="s">
        <v>138</v>
      </c>
      <c r="B31" s="160"/>
      <c r="C31" s="161"/>
      <c r="D31" s="161"/>
      <c r="E31" s="162"/>
      <c r="F31" s="162"/>
      <c r="G31" s="162"/>
      <c r="H31" s="166"/>
      <c r="J31" s="161"/>
      <c r="K31" s="162"/>
      <c r="L31" s="162"/>
      <c r="M31" s="162"/>
      <c r="N31" s="166"/>
      <c r="O31"/>
      <c r="P31"/>
      <c r="Q31"/>
      <c r="R31"/>
    </row>
    <row r="32" spans="1:18" ht="15.75" customHeight="1" x14ac:dyDescent="0.3">
      <c r="A32" s="169" t="s">
        <v>49</v>
      </c>
      <c r="B32" s="169"/>
      <c r="C32" s="171"/>
      <c r="D32" s="172">
        <f>SUM(D31:D31)</f>
        <v>0</v>
      </c>
      <c r="E32" s="172">
        <f>SUM(E31:E31)</f>
        <v>0</v>
      </c>
      <c r="F32" s="172">
        <f>SUM(F31:F31)</f>
        <v>0</v>
      </c>
      <c r="G32" s="172">
        <f>SUM(G31:G31)</f>
        <v>0</v>
      </c>
      <c r="H32" s="173">
        <f>SUM(H31:H31)</f>
        <v>0</v>
      </c>
      <c r="J32" s="172">
        <f>SUM(J31:J31)</f>
        <v>0</v>
      </c>
      <c r="K32" s="172">
        <f>SUM(K31:K31)</f>
        <v>0</v>
      </c>
      <c r="L32" s="172">
        <f>SUM(L31:L31)</f>
        <v>0</v>
      </c>
      <c r="M32" s="172">
        <f>SUM(M31:M31)</f>
        <v>0</v>
      </c>
      <c r="N32" s="173">
        <f>SUM(N31:N31)</f>
        <v>0</v>
      </c>
    </row>
    <row r="33" spans="3:14" ht="15.75" customHeight="1" x14ac:dyDescent="0.25">
      <c r="C33"/>
      <c r="D33"/>
      <c r="E33"/>
      <c r="F33"/>
      <c r="G33"/>
      <c r="H33"/>
      <c r="J33"/>
      <c r="K33"/>
      <c r="L33"/>
      <c r="M33"/>
      <c r="N33"/>
    </row>
    <row r="34" spans="3:14" x14ac:dyDescent="0.25">
      <c r="C34"/>
      <c r="D34"/>
      <c r="E34"/>
      <c r="F34"/>
      <c r="G34"/>
      <c r="H34"/>
      <c r="J34"/>
      <c r="K34"/>
      <c r="L34"/>
      <c r="M34"/>
      <c r="N34"/>
    </row>
    <row r="35" spans="3:14" ht="15.75" customHeight="1" collapsed="1" x14ac:dyDescent="0.25">
      <c r="C35"/>
      <c r="D35" s="176"/>
      <c r="E35" s="176"/>
      <c r="F35" s="176"/>
      <c r="G35" s="176"/>
      <c r="H35" s="176"/>
      <c r="J35"/>
      <c r="K35"/>
      <c r="L35"/>
      <c r="M35"/>
      <c r="N35"/>
    </row>
    <row r="36" spans="3:14" ht="15.75" customHeight="1" x14ac:dyDescent="0.25">
      <c r="C36"/>
      <c r="D36"/>
      <c r="E36"/>
      <c r="F36"/>
      <c r="G36"/>
      <c r="H36"/>
      <c r="J36"/>
      <c r="K36"/>
      <c r="L36"/>
      <c r="M36"/>
      <c r="N36"/>
    </row>
    <row r="37" spans="3:14" ht="15.75" customHeight="1" x14ac:dyDescent="0.25">
      <c r="C37"/>
      <c r="D37"/>
      <c r="E37"/>
      <c r="F37"/>
      <c r="G37"/>
      <c r="H37"/>
      <c r="J37"/>
      <c r="K37"/>
      <c r="L37"/>
      <c r="M37"/>
      <c r="N37"/>
    </row>
    <row r="38" spans="3:14" ht="15.75" customHeight="1" x14ac:dyDescent="0.25">
      <c r="C38"/>
      <c r="D38"/>
      <c r="E38"/>
      <c r="F38"/>
      <c r="G38"/>
      <c r="H38"/>
      <c r="J38"/>
      <c r="K38"/>
      <c r="L38"/>
      <c r="M38"/>
      <c r="N38"/>
    </row>
    <row r="39" spans="3:14" ht="15.75" customHeight="1" x14ac:dyDescent="0.25">
      <c r="C39"/>
      <c r="D39"/>
      <c r="E39"/>
      <c r="F39"/>
      <c r="G39"/>
      <c r="H39"/>
      <c r="J39"/>
      <c r="K39"/>
      <c r="L39"/>
      <c r="M39"/>
      <c r="N39"/>
    </row>
    <row r="40" spans="3:14" ht="15.75" customHeight="1" x14ac:dyDescent="0.25">
      <c r="C40"/>
      <c r="D40"/>
      <c r="E40"/>
      <c r="F40"/>
      <c r="G40"/>
      <c r="H40"/>
      <c r="J40"/>
      <c r="K40"/>
      <c r="L40"/>
      <c r="M40"/>
      <c r="N40"/>
    </row>
    <row r="41" spans="3:14" ht="15.75" customHeight="1" x14ac:dyDescent="0.25">
      <c r="C41"/>
      <c r="D41"/>
      <c r="E41"/>
      <c r="F41"/>
      <c r="G41"/>
      <c r="H41"/>
      <c r="J41"/>
      <c r="K41"/>
      <c r="L41"/>
      <c r="M41"/>
      <c r="N41"/>
    </row>
    <row r="42" spans="3:14" ht="15.75" customHeight="1" x14ac:dyDescent="0.25">
      <c r="C42"/>
      <c r="D42"/>
      <c r="E42"/>
      <c r="F42"/>
      <c r="G42"/>
      <c r="H42"/>
      <c r="J42"/>
      <c r="K42" s="176"/>
      <c r="L42" s="176"/>
      <c r="M42" s="176"/>
      <c r="N42" s="176"/>
    </row>
    <row r="43" spans="3:14" ht="15.75" customHeight="1" x14ac:dyDescent="0.25">
      <c r="C43"/>
      <c r="D43"/>
      <c r="E43"/>
      <c r="F43"/>
      <c r="G43"/>
      <c r="H43"/>
      <c r="J43"/>
      <c r="K43"/>
      <c r="L43"/>
      <c r="M43"/>
      <c r="N43"/>
    </row>
    <row r="44" spans="3:14" ht="15.75" customHeight="1" x14ac:dyDescent="0.25">
      <c r="C44"/>
      <c r="D44"/>
      <c r="E44"/>
      <c r="F44"/>
      <c r="G44"/>
      <c r="H44"/>
      <c r="J44"/>
      <c r="K44"/>
      <c r="L44"/>
      <c r="M44"/>
      <c r="N44"/>
    </row>
    <row r="45" spans="3:14" ht="15.75" customHeight="1" x14ac:dyDescent="0.25"/>
    <row r="46" spans="3:14" ht="15.75" customHeight="1" x14ac:dyDescent="0.25"/>
    <row r="47" spans="3:14" ht="15.75" customHeight="1" x14ac:dyDescent="0.25"/>
    <row r="48" spans="3: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sheetData>
  <mergeCells count="8">
    <mergeCell ref="A29:H29"/>
    <mergeCell ref="J29:N29"/>
    <mergeCell ref="A2:H2"/>
    <mergeCell ref="J2:N2"/>
    <mergeCell ref="A3:H3"/>
    <mergeCell ref="J3:N3"/>
    <mergeCell ref="A20:H20"/>
    <mergeCell ref="J20:N20"/>
  </mergeCells>
  <conditionalFormatting sqref="S38:IV44 A3:I3 S3:IV3 A6:I20 S6:IV20 J6:N19 A22:I29 S22:IV29 J22:N28 A31:N33 S31:IV33 A38:N44">
    <cfRule type="expression" dxfId="25" priority="7" stopIfTrue="1">
      <formula>$P3="On"</formula>
    </cfRule>
  </conditionalFormatting>
  <conditionalFormatting sqref="J3">
    <cfRule type="expression" dxfId="24" priority="6" stopIfTrue="1">
      <formula>$P3="On"</formula>
    </cfRule>
  </conditionalFormatting>
  <conditionalFormatting sqref="J20">
    <cfRule type="expression" dxfId="23" priority="5" stopIfTrue="1">
      <formula>$P20="On"</formula>
    </cfRule>
  </conditionalFormatting>
  <conditionalFormatting sqref="J29">
    <cfRule type="expression" dxfId="22" priority="4" stopIfTrue="1">
      <formula>$P29="On"</formula>
    </cfRule>
  </conditionalFormatting>
  <printOptions horizontalCentered="1"/>
  <pageMargins left="0.25" right="0.25" top="0.4375" bottom="0.75" header="0.5" footer="0.25"/>
  <pageSetup paperSize="5" scale="82" fitToHeight="99" orientation="landscape" r:id="rId1"/>
  <headerFooter alignWithMargins="0">
    <oddFooter>&amp;LPage &amp;P&amp;R&amp;D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zoomScale="70" zoomScaleNormal="70" workbookViewId="0">
      <pane xSplit="1" ySplit="4" topLeftCell="B17" activePane="bottomRight" state="frozen"/>
      <selection activeCell="A7" sqref="A7"/>
      <selection pane="topRight" activeCell="A7" sqref="A7"/>
      <selection pane="bottomLeft" activeCell="A7" sqref="A7"/>
      <selection pane="bottomRight" activeCell="J27" sqref="J27"/>
    </sheetView>
  </sheetViews>
  <sheetFormatPr defaultRowHeight="13.2" outlineLevelCol="1" x14ac:dyDescent="0.25"/>
  <cols>
    <col min="1" max="1" width="6.109375" customWidth="1"/>
    <col min="2" max="2" width="19.44140625" bestFit="1" customWidth="1"/>
    <col min="3" max="3" width="45.44140625" style="1" customWidth="1"/>
    <col min="4" max="4" width="13.88671875" style="1" customWidth="1"/>
    <col min="5" max="5" width="14.5546875" style="2" customWidth="1"/>
    <col min="6" max="6" width="15.6640625" style="2" customWidth="1"/>
    <col min="7" max="7" width="14.5546875" style="2" customWidth="1"/>
    <col min="8" max="8" width="11.6640625" style="20" customWidth="1"/>
    <col min="9" max="9" width="2.5546875" customWidth="1"/>
    <col min="10" max="10" width="13.88671875" style="1" customWidth="1"/>
    <col min="11" max="11" width="14.5546875" style="2" customWidth="1"/>
    <col min="12" max="12" width="15.6640625" style="2" customWidth="1"/>
    <col min="13" max="13" width="14.5546875" style="2" customWidth="1"/>
    <col min="14" max="14" width="11.6640625" style="20" customWidth="1"/>
    <col min="15" max="15" width="19.109375" customWidth="1"/>
    <col min="16" max="16" width="10.44140625" bestFit="1" customWidth="1" outlineLevel="1"/>
  </cols>
  <sheetData>
    <row r="1" spans="1:70" ht="21" x14ac:dyDescent="0.4">
      <c r="A1" s="177"/>
      <c r="B1" s="177"/>
      <c r="C1" s="177"/>
      <c r="D1" s="177"/>
      <c r="E1" s="177"/>
      <c r="F1" s="177"/>
      <c r="G1" s="177"/>
      <c r="H1" s="177"/>
      <c r="I1" s="177"/>
      <c r="J1" s="3"/>
      <c r="K1" s="3"/>
      <c r="L1" s="3"/>
      <c r="M1" s="3"/>
      <c r="N1" s="3"/>
      <c r="BR1" t="s">
        <v>281</v>
      </c>
    </row>
    <row r="2" spans="1:70" ht="21" x14ac:dyDescent="0.4">
      <c r="A2" s="202" t="s">
        <v>438</v>
      </c>
      <c r="B2" s="202"/>
      <c r="C2" s="202"/>
      <c r="D2" s="202"/>
      <c r="E2" s="202"/>
      <c r="F2" s="202"/>
      <c r="G2" s="202"/>
      <c r="H2" s="202"/>
      <c r="J2" s="202" t="s">
        <v>433</v>
      </c>
      <c r="K2" s="202"/>
      <c r="L2" s="202"/>
      <c r="M2" s="202"/>
      <c r="N2" s="202"/>
      <c r="BR2" t="s">
        <v>282</v>
      </c>
    </row>
    <row r="3" spans="1:70" ht="16.95" customHeight="1" x14ac:dyDescent="0.3">
      <c r="A3" s="201" t="s">
        <v>44</v>
      </c>
      <c r="B3" s="201"/>
      <c r="C3" s="201"/>
      <c r="D3" s="201"/>
      <c r="E3" s="201"/>
      <c r="F3" s="201"/>
      <c r="G3" s="201"/>
      <c r="H3" s="201"/>
      <c r="J3" s="201" t="s">
        <v>44</v>
      </c>
      <c r="K3" s="201"/>
      <c r="L3" s="201"/>
      <c r="M3" s="201"/>
      <c r="N3" s="201"/>
    </row>
    <row r="4" spans="1:70" ht="31.2" x14ac:dyDescent="0.3">
      <c r="A4" s="150" t="s">
        <v>398</v>
      </c>
      <c r="B4" s="151" t="s">
        <v>430</v>
      </c>
      <c r="C4" s="152" t="s">
        <v>77</v>
      </c>
      <c r="D4" s="150" t="s">
        <v>70</v>
      </c>
      <c r="E4" s="150" t="s">
        <v>53</v>
      </c>
      <c r="F4" s="150" t="s">
        <v>2</v>
      </c>
      <c r="G4" s="150" t="s">
        <v>3</v>
      </c>
      <c r="H4" s="153" t="s">
        <v>4</v>
      </c>
      <c r="J4" s="150" t="s">
        <v>70</v>
      </c>
      <c r="K4" s="150" t="s">
        <v>53</v>
      </c>
      <c r="L4" s="150" t="s">
        <v>2</v>
      </c>
      <c r="M4" s="150" t="s">
        <v>3</v>
      </c>
      <c r="N4" s="153" t="s">
        <v>4</v>
      </c>
    </row>
    <row r="5" spans="1:70" x14ac:dyDescent="0.25">
      <c r="A5" s="154"/>
      <c r="B5" s="154"/>
      <c r="C5" s="156"/>
      <c r="D5" s="156"/>
      <c r="E5" s="157"/>
      <c r="F5" s="157"/>
      <c r="G5" s="157"/>
      <c r="H5" s="158"/>
      <c r="J5" s="156"/>
      <c r="K5" s="157"/>
      <c r="L5" s="157"/>
      <c r="M5" s="157"/>
      <c r="N5" s="158"/>
    </row>
    <row r="6" spans="1:70" s="19" customFormat="1" ht="60" x14ac:dyDescent="0.25">
      <c r="A6" s="159" t="s">
        <v>331</v>
      </c>
      <c r="B6" s="160" t="s">
        <v>134</v>
      </c>
      <c r="C6" s="161" t="s">
        <v>358</v>
      </c>
      <c r="D6" s="161"/>
      <c r="E6" s="162"/>
      <c r="F6" s="162"/>
      <c r="G6" s="162">
        <v>492736</v>
      </c>
      <c r="H6" s="166"/>
      <c r="J6" s="161"/>
      <c r="K6" s="162"/>
      <c r="L6" s="162"/>
      <c r="M6" s="162"/>
      <c r="N6" s="166"/>
      <c r="O6"/>
      <c r="P6"/>
      <c r="Q6"/>
      <c r="R6"/>
    </row>
    <row r="7" spans="1:70" ht="15.75" customHeight="1" x14ac:dyDescent="0.3">
      <c r="A7" s="169" t="s">
        <v>45</v>
      </c>
      <c r="B7" s="169"/>
      <c r="C7" s="171"/>
      <c r="D7" s="172">
        <f>SUM(D6:D6)</f>
        <v>0</v>
      </c>
      <c r="E7" s="172">
        <f>SUM(E6:E6)</f>
        <v>0</v>
      </c>
      <c r="F7" s="172">
        <f>SUM(F6:F6)</f>
        <v>0</v>
      </c>
      <c r="G7" s="172">
        <f>SUM(G6:G6)</f>
        <v>492736</v>
      </c>
      <c r="H7" s="173">
        <f>SUM(H6:H6)</f>
        <v>0</v>
      </c>
      <c r="J7" s="172">
        <f>SUM(J6:J6)</f>
        <v>0</v>
      </c>
      <c r="K7" s="172">
        <f>SUM(K6:K6)</f>
        <v>0</v>
      </c>
      <c r="L7" s="172">
        <f>SUM(L6:L6)</f>
        <v>0</v>
      </c>
      <c r="M7" s="172">
        <f>SUM(M6:M6)</f>
        <v>0</v>
      </c>
      <c r="N7" s="173">
        <f>SUM(N6:N6)</f>
        <v>0</v>
      </c>
    </row>
    <row r="8" spans="1:70" ht="15.75" customHeight="1" x14ac:dyDescent="0.25">
      <c r="C8"/>
      <c r="D8"/>
      <c r="E8"/>
      <c r="F8"/>
      <c r="G8"/>
      <c r="H8"/>
      <c r="J8"/>
      <c r="K8"/>
      <c r="L8"/>
      <c r="M8"/>
      <c r="N8"/>
    </row>
    <row r="9" spans="1:70" ht="24" customHeight="1" x14ac:dyDescent="0.25">
      <c r="C9"/>
      <c r="D9"/>
      <c r="E9"/>
      <c r="F9"/>
      <c r="G9"/>
      <c r="H9"/>
      <c r="J9"/>
      <c r="K9"/>
      <c r="L9"/>
      <c r="M9"/>
      <c r="N9"/>
    </row>
    <row r="10" spans="1:70" ht="15.75" customHeight="1" x14ac:dyDescent="0.3">
      <c r="A10" s="201" t="s">
        <v>46</v>
      </c>
      <c r="B10" s="201"/>
      <c r="C10" s="201"/>
      <c r="D10" s="201"/>
      <c r="E10" s="201"/>
      <c r="F10" s="201"/>
      <c r="G10" s="201"/>
      <c r="H10" s="201"/>
      <c r="J10" s="201" t="s">
        <v>431</v>
      </c>
      <c r="K10" s="201"/>
      <c r="L10" s="201"/>
      <c r="M10" s="201"/>
      <c r="N10" s="201"/>
    </row>
    <row r="11" spans="1:70" ht="31.2" x14ac:dyDescent="0.3">
      <c r="A11" s="150" t="s">
        <v>398</v>
      </c>
      <c r="B11" s="151" t="s">
        <v>430</v>
      </c>
      <c r="C11" s="152" t="s">
        <v>77</v>
      </c>
      <c r="D11" s="150" t="s">
        <v>70</v>
      </c>
      <c r="E11" s="150" t="s">
        <v>53</v>
      </c>
      <c r="F11" s="150" t="s">
        <v>2</v>
      </c>
      <c r="G11" s="150" t="s">
        <v>3</v>
      </c>
      <c r="H11" s="153" t="s">
        <v>4</v>
      </c>
      <c r="J11" s="150" t="s">
        <v>70</v>
      </c>
      <c r="K11" s="150" t="s">
        <v>53</v>
      </c>
      <c r="L11" s="150" t="s">
        <v>2</v>
      </c>
      <c r="M11" s="150" t="s">
        <v>3</v>
      </c>
      <c r="N11" s="153" t="s">
        <v>4</v>
      </c>
    </row>
    <row r="12" spans="1:70" s="19" customFormat="1" ht="30" x14ac:dyDescent="0.25">
      <c r="A12" s="159" t="s">
        <v>256</v>
      </c>
      <c r="B12" s="160" t="s">
        <v>106</v>
      </c>
      <c r="C12" s="161" t="s">
        <v>133</v>
      </c>
      <c r="D12" s="161"/>
      <c r="E12" s="162"/>
      <c r="F12" s="162"/>
      <c r="G12" s="162">
        <v>-2653567</v>
      </c>
      <c r="H12" s="166">
        <v>-12</v>
      </c>
      <c r="J12" s="161"/>
      <c r="K12" s="162"/>
      <c r="L12" s="162"/>
      <c r="M12" s="162"/>
      <c r="N12" s="166"/>
      <c r="O12"/>
      <c r="P12"/>
      <c r="Q12"/>
      <c r="R12"/>
    </row>
    <row r="13" spans="1:70" s="19" customFormat="1" ht="30" x14ac:dyDescent="0.25">
      <c r="A13" s="159" t="s">
        <v>326</v>
      </c>
      <c r="B13" s="160" t="s">
        <v>106</v>
      </c>
      <c r="C13" s="161" t="s">
        <v>169</v>
      </c>
      <c r="D13" s="161"/>
      <c r="E13" s="162"/>
      <c r="F13" s="162"/>
      <c r="G13" s="162">
        <v>-1039684</v>
      </c>
      <c r="H13" s="166">
        <v>-13</v>
      </c>
      <c r="J13" s="161"/>
      <c r="K13" s="162"/>
      <c r="L13" s="162"/>
      <c r="M13" s="162"/>
      <c r="N13" s="166"/>
      <c r="O13"/>
      <c r="P13"/>
      <c r="Q13"/>
      <c r="R13"/>
    </row>
    <row r="14" spans="1:70" s="19" customFormat="1" ht="30" x14ac:dyDescent="0.25">
      <c r="A14" s="159" t="s">
        <v>314</v>
      </c>
      <c r="B14" s="160" t="s">
        <v>106</v>
      </c>
      <c r="C14" s="161" t="s">
        <v>313</v>
      </c>
      <c r="D14" s="161"/>
      <c r="E14" s="162"/>
      <c r="F14" s="162"/>
      <c r="G14" s="162">
        <v>-61537</v>
      </c>
      <c r="H14" s="166"/>
      <c r="J14" s="161"/>
      <c r="K14" s="162"/>
      <c r="L14" s="162"/>
      <c r="M14" s="162"/>
      <c r="N14" s="166"/>
      <c r="O14"/>
      <c r="P14"/>
      <c r="Q14"/>
      <c r="R14"/>
    </row>
    <row r="15" spans="1:70" s="19" customFormat="1" ht="45" x14ac:dyDescent="0.25">
      <c r="A15" s="159" t="s">
        <v>108</v>
      </c>
      <c r="B15" s="160" t="s">
        <v>106</v>
      </c>
      <c r="C15" s="161" t="s">
        <v>118</v>
      </c>
      <c r="D15" s="161"/>
      <c r="E15" s="162"/>
      <c r="F15" s="162"/>
      <c r="G15" s="162">
        <v>-2037845</v>
      </c>
      <c r="H15" s="166"/>
      <c r="J15" s="161"/>
      <c r="K15" s="162"/>
      <c r="L15" s="162"/>
      <c r="M15" s="162"/>
      <c r="N15" s="166"/>
      <c r="O15"/>
      <c r="P15"/>
      <c r="Q15"/>
      <c r="R15"/>
    </row>
    <row r="16" spans="1:70" s="19" customFormat="1" ht="60" x14ac:dyDescent="0.25">
      <c r="A16" s="159" t="s">
        <v>258</v>
      </c>
      <c r="B16" s="160" t="s">
        <v>106</v>
      </c>
      <c r="C16" s="161" t="s">
        <v>120</v>
      </c>
      <c r="D16" s="161"/>
      <c r="E16" s="162"/>
      <c r="F16" s="162"/>
      <c r="G16" s="162">
        <v>-717039</v>
      </c>
      <c r="H16" s="166"/>
      <c r="J16" s="161"/>
      <c r="K16" s="162"/>
      <c r="L16" s="162"/>
      <c r="M16" s="162"/>
      <c r="N16" s="166"/>
      <c r="O16"/>
      <c r="P16"/>
      <c r="Q16"/>
      <c r="R16"/>
    </row>
    <row r="17" spans="1:18" s="19" customFormat="1" ht="45" x14ac:dyDescent="0.25">
      <c r="A17" s="159" t="s">
        <v>264</v>
      </c>
      <c r="B17" s="160" t="s">
        <v>125</v>
      </c>
      <c r="C17" s="161" t="s">
        <v>184</v>
      </c>
      <c r="D17" s="161"/>
      <c r="E17" s="162"/>
      <c r="F17" s="162"/>
      <c r="G17" s="162">
        <v>-3800000</v>
      </c>
      <c r="H17" s="166"/>
      <c r="J17" s="161"/>
      <c r="K17" s="162"/>
      <c r="L17" s="162"/>
      <c r="M17" s="162"/>
      <c r="N17" s="166"/>
      <c r="O17"/>
      <c r="P17"/>
      <c r="Q17"/>
      <c r="R17"/>
    </row>
    <row r="18" spans="1:18" ht="15.75" customHeight="1" x14ac:dyDescent="0.3">
      <c r="A18" s="169" t="s">
        <v>47</v>
      </c>
      <c r="B18" s="169"/>
      <c r="C18" s="171"/>
      <c r="D18" s="172">
        <f>SUM(D12:D17)</f>
        <v>0</v>
      </c>
      <c r="E18" s="172">
        <f>SUM(E12:E17)</f>
        <v>0</v>
      </c>
      <c r="F18" s="172">
        <f>SUM(F12:F17)</f>
        <v>0</v>
      </c>
      <c r="G18" s="172">
        <f>SUM(G12:G17)</f>
        <v>-10309672</v>
      </c>
      <c r="H18" s="173">
        <f>SUM(H12:H17)</f>
        <v>-25</v>
      </c>
      <c r="J18" s="172">
        <f>SUM(J12:J17)</f>
        <v>0</v>
      </c>
      <c r="K18" s="172">
        <f>SUM(K12:K17)</f>
        <v>0</v>
      </c>
      <c r="L18" s="172">
        <f>SUM(L12:L17)</f>
        <v>0</v>
      </c>
      <c r="M18" s="172">
        <f>SUM(M12:M17)</f>
        <v>0</v>
      </c>
      <c r="N18" s="173">
        <f>SUM(N12:N17)</f>
        <v>0</v>
      </c>
    </row>
    <row r="19" spans="1:18" ht="27.6" customHeight="1" x14ac:dyDescent="0.25">
      <c r="C19"/>
      <c r="D19" s="176"/>
      <c r="E19" s="176"/>
      <c r="F19" s="176"/>
      <c r="G19" s="176"/>
      <c r="H19" s="176"/>
      <c r="J19" s="176"/>
      <c r="K19" s="176"/>
      <c r="L19" s="176"/>
      <c r="M19" s="176"/>
      <c r="N19" s="176"/>
    </row>
    <row r="20" spans="1:18" ht="15.75" customHeight="1" x14ac:dyDescent="0.3">
      <c r="A20" s="201" t="s">
        <v>48</v>
      </c>
      <c r="B20" s="201"/>
      <c r="C20" s="201"/>
      <c r="D20" s="201"/>
      <c r="E20" s="201"/>
      <c r="F20" s="201"/>
      <c r="G20" s="201"/>
      <c r="H20" s="201"/>
      <c r="J20" s="201" t="s">
        <v>48</v>
      </c>
      <c r="K20" s="201"/>
      <c r="L20" s="201"/>
      <c r="M20" s="201"/>
      <c r="N20" s="201"/>
    </row>
    <row r="21" spans="1:18" ht="31.2" x14ac:dyDescent="0.3">
      <c r="A21" s="150" t="s">
        <v>398</v>
      </c>
      <c r="B21" s="151" t="s">
        <v>430</v>
      </c>
      <c r="C21" s="152" t="s">
        <v>77</v>
      </c>
      <c r="D21" s="150" t="s">
        <v>70</v>
      </c>
      <c r="E21" s="150" t="s">
        <v>53</v>
      </c>
      <c r="F21" s="150" t="s">
        <v>2</v>
      </c>
      <c r="G21" s="150" t="s">
        <v>3</v>
      </c>
      <c r="H21" s="153" t="s">
        <v>4</v>
      </c>
      <c r="J21" s="150" t="s">
        <v>70</v>
      </c>
      <c r="K21" s="150" t="s">
        <v>53</v>
      </c>
      <c r="L21" s="150" t="s">
        <v>2</v>
      </c>
      <c r="M21" s="150" t="s">
        <v>3</v>
      </c>
      <c r="N21" s="153" t="s">
        <v>4</v>
      </c>
    </row>
    <row r="22" spans="1:18" s="19" customFormat="1" ht="90" x14ac:dyDescent="0.25">
      <c r="A22" s="159" t="s">
        <v>116</v>
      </c>
      <c r="B22" s="160" t="s">
        <v>71</v>
      </c>
      <c r="C22" s="161" t="s">
        <v>182</v>
      </c>
      <c r="D22" s="161"/>
      <c r="E22" s="162"/>
      <c r="F22" s="162"/>
      <c r="G22" s="162">
        <v>0</v>
      </c>
      <c r="H22" s="166"/>
      <c r="J22" s="161"/>
      <c r="K22" s="162"/>
      <c r="L22" s="162"/>
      <c r="M22" s="162"/>
      <c r="N22" s="166"/>
      <c r="O22"/>
      <c r="P22"/>
      <c r="Q22"/>
      <c r="R22"/>
    </row>
    <row r="23" spans="1:18" s="19" customFormat="1" ht="30" x14ac:dyDescent="0.25">
      <c r="A23" s="159" t="s">
        <v>340</v>
      </c>
      <c r="B23" s="160" t="s">
        <v>125</v>
      </c>
      <c r="C23" s="161" t="s">
        <v>183</v>
      </c>
      <c r="D23" s="161"/>
      <c r="E23" s="162"/>
      <c r="F23" s="162"/>
      <c r="G23" s="162">
        <v>500000</v>
      </c>
      <c r="H23" s="166"/>
      <c r="J23" s="161"/>
      <c r="K23" s="162"/>
      <c r="L23" s="162"/>
      <c r="M23" s="162"/>
      <c r="N23" s="166"/>
      <c r="O23"/>
      <c r="P23"/>
      <c r="Q23"/>
      <c r="R23"/>
    </row>
    <row r="24" spans="1:18" s="19" customFormat="1" ht="30" x14ac:dyDescent="0.25">
      <c r="A24" s="159" t="s">
        <v>277</v>
      </c>
      <c r="B24" s="160" t="s">
        <v>134</v>
      </c>
      <c r="C24" s="161" t="s">
        <v>135</v>
      </c>
      <c r="D24" s="161"/>
      <c r="E24" s="162"/>
      <c r="F24" s="162"/>
      <c r="G24" s="162">
        <f>-262000-3500000</f>
        <v>-3762000</v>
      </c>
      <c r="H24" s="166"/>
      <c r="J24" s="161"/>
      <c r="K24" s="162"/>
      <c r="L24" s="162"/>
      <c r="M24" s="162"/>
      <c r="N24" s="166"/>
      <c r="O24"/>
      <c r="P24"/>
      <c r="Q24"/>
      <c r="R24"/>
    </row>
    <row r="25" spans="1:18" s="19" customFormat="1" ht="60.6" customHeight="1" x14ac:dyDescent="0.25">
      <c r="A25" s="159" t="s">
        <v>362</v>
      </c>
      <c r="B25" s="160" t="s">
        <v>40</v>
      </c>
      <c r="C25" s="161" t="s">
        <v>307</v>
      </c>
      <c r="D25" s="161"/>
      <c r="E25" s="162"/>
      <c r="F25" s="162"/>
      <c r="G25" s="162">
        <v>-7000000</v>
      </c>
      <c r="H25" s="166"/>
      <c r="J25" s="161"/>
      <c r="K25" s="162"/>
      <c r="L25" s="162"/>
      <c r="M25" s="162"/>
      <c r="N25" s="166"/>
      <c r="O25"/>
      <c r="P25"/>
      <c r="Q25"/>
      <c r="R25"/>
    </row>
    <row r="26" spans="1:18" s="19" customFormat="1" ht="90" x14ac:dyDescent="0.25">
      <c r="A26" s="159" t="s">
        <v>271</v>
      </c>
      <c r="B26" s="160" t="s">
        <v>40</v>
      </c>
      <c r="C26" s="161" t="s">
        <v>360</v>
      </c>
      <c r="D26" s="161"/>
      <c r="E26" s="162"/>
      <c r="F26" s="162"/>
      <c r="G26" s="162">
        <v>0</v>
      </c>
      <c r="H26" s="166"/>
      <c r="J26" s="161"/>
      <c r="K26" s="162"/>
      <c r="L26" s="162"/>
      <c r="M26" s="162">
        <v>0</v>
      </c>
      <c r="N26" s="166"/>
      <c r="O26"/>
      <c r="P26"/>
      <c r="Q26"/>
      <c r="R26"/>
    </row>
    <row r="27" spans="1:18" ht="15.75" customHeight="1" x14ac:dyDescent="0.3">
      <c r="A27" s="169" t="s">
        <v>49</v>
      </c>
      <c r="B27" s="169"/>
      <c r="C27" s="171"/>
      <c r="D27" s="172">
        <f>SUM(D22:D26)</f>
        <v>0</v>
      </c>
      <c r="E27" s="172">
        <f>SUM(E22:E26)</f>
        <v>0</v>
      </c>
      <c r="F27" s="172">
        <f>SUM(F22:F26)</f>
        <v>0</v>
      </c>
      <c r="G27" s="172">
        <f>SUM(G22:G26)</f>
        <v>-10262000</v>
      </c>
      <c r="H27" s="173">
        <f>SUM(H22:H26)</f>
        <v>0</v>
      </c>
      <c r="J27" s="172">
        <f>SUM(J22:J26)</f>
        <v>0</v>
      </c>
      <c r="K27" s="172">
        <f>SUM(K22:K26)</f>
        <v>0</v>
      </c>
      <c r="L27" s="172">
        <f>SUM(L22:L26)</f>
        <v>0</v>
      </c>
      <c r="M27" s="172">
        <f>SUM(M22:M26)</f>
        <v>0</v>
      </c>
      <c r="N27" s="173">
        <f>SUM(N22:N26)</f>
        <v>0</v>
      </c>
    </row>
    <row r="28" spans="1:18" ht="15.75" customHeight="1" x14ac:dyDescent="0.25">
      <c r="C28"/>
      <c r="D28"/>
      <c r="E28"/>
      <c r="F28"/>
      <c r="G28"/>
      <c r="H28"/>
      <c r="J28"/>
      <c r="K28"/>
      <c r="L28"/>
      <c r="M28"/>
      <c r="N28"/>
    </row>
    <row r="29" spans="1:18" x14ac:dyDescent="0.25">
      <c r="C29"/>
      <c r="D29"/>
      <c r="E29"/>
      <c r="F29"/>
      <c r="G29"/>
      <c r="H29"/>
      <c r="J29"/>
      <c r="K29"/>
      <c r="L29"/>
      <c r="M29"/>
      <c r="N29"/>
    </row>
    <row r="30" spans="1:18" ht="15.75" customHeight="1" collapsed="1" x14ac:dyDescent="0.25">
      <c r="C30"/>
      <c r="D30" s="176"/>
      <c r="E30" s="176"/>
      <c r="F30" s="176"/>
      <c r="G30" s="176"/>
      <c r="H30" s="176"/>
      <c r="J30"/>
      <c r="K30"/>
      <c r="L30"/>
      <c r="M30"/>
      <c r="N30"/>
    </row>
    <row r="31" spans="1:18" ht="15.75" customHeight="1" x14ac:dyDescent="0.25">
      <c r="C31"/>
      <c r="D31"/>
      <c r="E31"/>
      <c r="F31"/>
      <c r="G31"/>
      <c r="H31"/>
      <c r="J31"/>
      <c r="K31"/>
      <c r="L31"/>
      <c r="M31"/>
      <c r="N31"/>
    </row>
    <row r="32" spans="1:18" ht="15.75" customHeight="1" x14ac:dyDescent="0.25">
      <c r="C32"/>
      <c r="D32"/>
      <c r="E32"/>
      <c r="F32"/>
      <c r="G32"/>
      <c r="H32"/>
      <c r="J32"/>
      <c r="K32"/>
      <c r="L32"/>
      <c r="M32"/>
      <c r="N32"/>
    </row>
    <row r="33" spans="3:14" ht="15.75" customHeight="1" x14ac:dyDescent="0.25">
      <c r="C33"/>
      <c r="D33"/>
      <c r="E33"/>
      <c r="F33"/>
      <c r="G33"/>
      <c r="H33"/>
      <c r="J33"/>
      <c r="K33"/>
      <c r="L33"/>
      <c r="M33"/>
      <c r="N33"/>
    </row>
    <row r="34" spans="3:14" ht="15.75" customHeight="1" x14ac:dyDescent="0.25">
      <c r="C34"/>
      <c r="D34"/>
      <c r="E34"/>
      <c r="F34"/>
      <c r="G34"/>
      <c r="H34"/>
      <c r="J34"/>
      <c r="K34"/>
      <c r="L34"/>
      <c r="M34"/>
      <c r="N34"/>
    </row>
    <row r="35" spans="3:14" ht="15.75" customHeight="1" x14ac:dyDescent="0.25">
      <c r="C35"/>
      <c r="D35"/>
      <c r="E35"/>
      <c r="F35"/>
      <c r="G35"/>
      <c r="H35"/>
      <c r="J35"/>
      <c r="K35"/>
      <c r="L35"/>
      <c r="M35"/>
      <c r="N35"/>
    </row>
    <row r="36" spans="3:14" ht="15.75" customHeight="1" x14ac:dyDescent="0.25">
      <c r="C36"/>
      <c r="D36"/>
      <c r="E36"/>
      <c r="F36"/>
      <c r="G36"/>
      <c r="H36"/>
      <c r="J36"/>
      <c r="K36"/>
      <c r="L36"/>
      <c r="M36"/>
      <c r="N36"/>
    </row>
    <row r="37" spans="3:14" ht="15.75" customHeight="1" x14ac:dyDescent="0.25">
      <c r="C37"/>
      <c r="D37"/>
      <c r="E37"/>
      <c r="F37"/>
      <c r="G37"/>
      <c r="H37"/>
      <c r="J37"/>
      <c r="K37" s="176"/>
      <c r="L37" s="176"/>
      <c r="M37" s="176"/>
      <c r="N37" s="176"/>
    </row>
    <row r="38" spans="3:14" ht="15.75" customHeight="1" x14ac:dyDescent="0.25">
      <c r="C38"/>
      <c r="D38"/>
      <c r="E38"/>
      <c r="F38"/>
      <c r="G38"/>
      <c r="H38"/>
      <c r="J38"/>
      <c r="K38"/>
      <c r="L38"/>
      <c r="M38"/>
      <c r="N38"/>
    </row>
    <row r="39" spans="3:14" ht="15.75" customHeight="1" x14ac:dyDescent="0.25">
      <c r="C39"/>
      <c r="D39"/>
      <c r="E39"/>
      <c r="F39"/>
      <c r="G39"/>
      <c r="H39"/>
      <c r="J39"/>
      <c r="K39"/>
      <c r="L39"/>
      <c r="M39"/>
      <c r="N39"/>
    </row>
    <row r="40" spans="3:14" ht="15.75" customHeight="1" x14ac:dyDescent="0.25"/>
    <row r="41" spans="3:14" ht="15.75" customHeight="1" x14ac:dyDescent="0.25"/>
    <row r="42" spans="3:14" ht="15.75" customHeight="1" x14ac:dyDescent="0.25"/>
    <row r="43" spans="3:14" ht="15.75" customHeight="1" x14ac:dyDescent="0.25"/>
    <row r="44" spans="3:14" ht="15.75" customHeight="1" x14ac:dyDescent="0.25"/>
    <row r="45" spans="3:14" ht="15.75" customHeight="1" x14ac:dyDescent="0.25"/>
    <row r="46" spans="3:14" ht="15.75" customHeight="1" x14ac:dyDescent="0.25"/>
    <row r="47" spans="3:14" ht="15.75" customHeight="1" x14ac:dyDescent="0.25"/>
    <row r="48" spans="3: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sheetData>
  <mergeCells count="8">
    <mergeCell ref="A20:H20"/>
    <mergeCell ref="J20:N20"/>
    <mergeCell ref="A2:H2"/>
    <mergeCell ref="J2:N2"/>
    <mergeCell ref="A3:H3"/>
    <mergeCell ref="J3:N3"/>
    <mergeCell ref="A10:H10"/>
    <mergeCell ref="J10:N10"/>
  </mergeCells>
  <conditionalFormatting sqref="S33:IV39 A3:I3 S3:IV3 A6:I10 S6:IV10 J6:N9 A12:I20 S12:IV20 J12:N19 S22:IV28 A22:N28 A33:N39">
    <cfRule type="expression" dxfId="21" priority="7" stopIfTrue="1">
      <formula>$P3="On"</formula>
    </cfRule>
  </conditionalFormatting>
  <conditionalFormatting sqref="J3">
    <cfRule type="expression" dxfId="20" priority="6" stopIfTrue="1">
      <formula>$P3="On"</formula>
    </cfRule>
  </conditionalFormatting>
  <conditionalFormatting sqref="J10">
    <cfRule type="expression" dxfId="19" priority="5" stopIfTrue="1">
      <formula>$P10="On"</formula>
    </cfRule>
  </conditionalFormatting>
  <conditionalFormatting sqref="J20">
    <cfRule type="expression" dxfId="18" priority="4" stopIfTrue="1">
      <formula>$P20="On"</formula>
    </cfRule>
  </conditionalFormatting>
  <printOptions horizontalCentered="1"/>
  <pageMargins left="0.25" right="0.25" top="0.4375" bottom="0.75" header="0.5" footer="0.25"/>
  <pageSetup paperSize="5" scale="82" fitToHeight="99" orientation="landscape" r:id="rId1"/>
  <headerFooter alignWithMargins="0">
    <oddFooter>&amp;LPage &amp;P&amp;R&amp;D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35</vt:i4>
      </vt:variant>
    </vt:vector>
  </HeadingPairs>
  <TitlesOfParts>
    <vt:vector size="48" baseType="lpstr">
      <vt:lpstr>Staff</vt:lpstr>
      <vt:lpstr>Council</vt:lpstr>
      <vt:lpstr>Roll Up</vt:lpstr>
      <vt:lpstr>Council v2</vt:lpstr>
      <vt:lpstr>Employees</vt:lpstr>
      <vt:lpstr>Parks</vt:lpstr>
      <vt:lpstr>Fees</vt:lpstr>
      <vt:lpstr>Public Safety</vt:lpstr>
      <vt:lpstr>Utilities</vt:lpstr>
      <vt:lpstr>Financial Policy</vt:lpstr>
      <vt:lpstr>QoL</vt:lpstr>
      <vt:lpstr>ED</vt:lpstr>
      <vt:lpstr>HHS</vt:lpstr>
      <vt:lpstr>Council!Criteria</vt:lpstr>
      <vt:lpstr>'Council v2'!Criteria</vt:lpstr>
      <vt:lpstr>ED!Criteria</vt:lpstr>
      <vt:lpstr>Employees!Criteria</vt:lpstr>
      <vt:lpstr>Fees!Criteria</vt:lpstr>
      <vt:lpstr>'Financial Policy'!Criteria</vt:lpstr>
      <vt:lpstr>HHS!Criteria</vt:lpstr>
      <vt:lpstr>Parks!Criteria</vt:lpstr>
      <vt:lpstr>'Public Safety'!Criteria</vt:lpstr>
      <vt:lpstr>QoL!Criteria</vt:lpstr>
      <vt:lpstr>Utilities!Criteria</vt:lpstr>
      <vt:lpstr>Council!Print_Area</vt:lpstr>
      <vt:lpstr>'Council v2'!Print_Area</vt:lpstr>
      <vt:lpstr>ED!Print_Area</vt:lpstr>
      <vt:lpstr>Employees!Print_Area</vt:lpstr>
      <vt:lpstr>Fees!Print_Area</vt:lpstr>
      <vt:lpstr>'Financial Policy'!Print_Area</vt:lpstr>
      <vt:lpstr>HHS!Print_Area</vt:lpstr>
      <vt:lpstr>Parks!Print_Area</vt:lpstr>
      <vt:lpstr>'Public Safety'!Print_Area</vt:lpstr>
      <vt:lpstr>QoL!Print_Area</vt:lpstr>
      <vt:lpstr>Staff!Print_Area</vt:lpstr>
      <vt:lpstr>Utilities!Print_Area</vt:lpstr>
      <vt:lpstr>Council!Print_Titles</vt:lpstr>
      <vt:lpstr>'Council v2'!Print_Titles</vt:lpstr>
      <vt:lpstr>ED!Print_Titles</vt:lpstr>
      <vt:lpstr>Employees!Print_Titles</vt:lpstr>
      <vt:lpstr>Fees!Print_Titles</vt:lpstr>
      <vt:lpstr>'Financial Policy'!Print_Titles</vt:lpstr>
      <vt:lpstr>HHS!Print_Titles</vt:lpstr>
      <vt:lpstr>Parks!Print_Titles</vt:lpstr>
      <vt:lpstr>'Public Safety'!Print_Titles</vt:lpstr>
      <vt:lpstr>QoL!Print_Titles</vt:lpstr>
      <vt:lpstr>Staff!Print_Titles</vt:lpstr>
      <vt:lpstr>Utilities!Print_Titles</vt:lpstr>
    </vt:vector>
  </TitlesOfParts>
  <Company>City of Austin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Siler</dc:creator>
  <cp:lastModifiedBy>Jim Wick</cp:lastModifiedBy>
  <cp:lastPrinted>2015-09-04T23:36:43Z</cp:lastPrinted>
  <dcterms:created xsi:type="dcterms:W3CDTF">2015-08-06T15:21:41Z</dcterms:created>
  <dcterms:modified xsi:type="dcterms:W3CDTF">2015-09-05T00:21:48Z</dcterms:modified>
</cp:coreProperties>
</file>